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třecha, výtahová ša..." sheetId="2" r:id="rId2"/>
    <sheet name="02 - KZS, zemní práce, vý..." sheetId="3" r:id="rId3"/>
    <sheet name="03 - FVE, hromosvod" sheetId="4" r:id="rId4"/>
    <sheet name="04 - VRN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'01 - Střecha, výtahová ša...'!$C$133:$K$232</definedName>
    <definedName name="_xlnm.Print_Area" localSheetId="1">'01 - Střecha, výtahová ša...'!$C$4:$J$76,'01 - Střecha, výtahová ša...'!$C$82:$J$115,'01 - Střecha, výtahová ša...'!$C$121:$J$232</definedName>
    <definedName name="_xlnm.Print_Titles" localSheetId="1">'01 - Střecha, výtahová ša...'!$133:$133</definedName>
    <definedName name="_xlnm._FilterDatabase" localSheetId="2" hidden="1">'02 - KZS, zemní práce, vý...'!$C$133:$K$275</definedName>
    <definedName name="_xlnm.Print_Area" localSheetId="2">'02 - KZS, zemní práce, vý...'!$C$4:$J$76,'02 - KZS, zemní práce, vý...'!$C$82:$J$115,'02 - KZS, zemní práce, vý...'!$C$121:$J$275</definedName>
    <definedName name="_xlnm.Print_Titles" localSheetId="2">'02 - KZS, zemní práce, vý...'!$133:$133</definedName>
    <definedName name="_xlnm._FilterDatabase" localSheetId="3" hidden="1">'03 - FVE, hromosvod'!$C$117:$K$122</definedName>
    <definedName name="_xlnm.Print_Area" localSheetId="3">'03 - FVE, hromosvod'!$C$4:$J$76,'03 - FVE, hromosvod'!$C$82:$J$99,'03 - FVE, hromosvod'!$C$105:$J$122</definedName>
    <definedName name="_xlnm.Print_Titles" localSheetId="3">'03 - FVE, hromosvod'!$117:$117</definedName>
    <definedName name="_xlnm._FilterDatabase" localSheetId="4" hidden="1">'04 - VRN'!$C$120:$K$133</definedName>
    <definedName name="_xlnm.Print_Area" localSheetId="4">'04 - VRN'!$C$4:$J$76,'04 - VRN'!$C$82:$J$102,'04 - VRN'!$C$108:$J$133</definedName>
    <definedName name="_xlnm.Print_Titles" localSheetId="4">'04 - VRN'!$120:$120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33"/>
  <c r="BH133"/>
  <c r="BG133"/>
  <c r="BE133"/>
  <c r="T133"/>
  <c r="T132"/>
  <c r="R133"/>
  <c r="R132"/>
  <c r="P133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6"/>
  <c r="BH126"/>
  <c r="BG126"/>
  <c r="BE126"/>
  <c r="T126"/>
  <c r="T125"/>
  <c r="R126"/>
  <c r="R125"/>
  <c r="P126"/>
  <c r="P125"/>
  <c r="BI124"/>
  <c r="BH124"/>
  <c r="BG124"/>
  <c r="BE124"/>
  <c r="T124"/>
  <c r="T123"/>
  <c r="R124"/>
  <c r="R123"/>
  <c r="P124"/>
  <c r="P123"/>
  <c r="J118"/>
  <c r="J117"/>
  <c r="F115"/>
  <c r="E113"/>
  <c r="J92"/>
  <c r="J91"/>
  <c r="F89"/>
  <c r="E87"/>
  <c r="J18"/>
  <c r="E18"/>
  <c r="F118"/>
  <c r="J17"/>
  <c r="J15"/>
  <c r="E15"/>
  <c r="F117"/>
  <c r="J14"/>
  <c r="J12"/>
  <c r="J115"/>
  <c r="E7"/>
  <c r="E111"/>
  <c i="4" r="J37"/>
  <c r="J36"/>
  <c i="1" r="AY97"/>
  <c i="4" r="J35"/>
  <c i="1" r="AX97"/>
  <c i="4" r="BI122"/>
  <c r="BH122"/>
  <c r="BG122"/>
  <c r="BE122"/>
  <c r="T122"/>
  <c r="R122"/>
  <c r="P122"/>
  <c r="BI121"/>
  <c r="BH121"/>
  <c r="BG121"/>
  <c r="BE121"/>
  <c r="T121"/>
  <c r="R121"/>
  <c r="P121"/>
  <c r="J115"/>
  <c r="J114"/>
  <c r="F112"/>
  <c r="E110"/>
  <c r="J92"/>
  <c r="J91"/>
  <c r="F89"/>
  <c r="E87"/>
  <c r="J18"/>
  <c r="E18"/>
  <c r="F92"/>
  <c r="J17"/>
  <c r="J15"/>
  <c r="E15"/>
  <c r="F114"/>
  <c r="J14"/>
  <c r="J12"/>
  <c r="J112"/>
  <c r="E7"/>
  <c r="E108"/>
  <c i="3" r="J37"/>
  <c r="J36"/>
  <c i="1" r="AY96"/>
  <c i="3" r="J35"/>
  <c i="1" r="AX96"/>
  <c i="3"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19"/>
  <c r="BH219"/>
  <c r="BG219"/>
  <c r="BE219"/>
  <c r="T219"/>
  <c r="T218"/>
  <c r="R219"/>
  <c r="R218"/>
  <c r="P219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7"/>
  <c r="BH147"/>
  <c r="BG147"/>
  <c r="BE147"/>
  <c r="T147"/>
  <c r="T146"/>
  <c r="R147"/>
  <c r="R146"/>
  <c r="P147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J131"/>
  <c r="J130"/>
  <c r="F128"/>
  <c r="E126"/>
  <c r="J92"/>
  <c r="J91"/>
  <c r="F89"/>
  <c r="E87"/>
  <c r="J18"/>
  <c r="E18"/>
  <c r="F131"/>
  <c r="J17"/>
  <c r="J15"/>
  <c r="E15"/>
  <c r="F91"/>
  <c r="J14"/>
  <c r="J12"/>
  <c r="J128"/>
  <c r="E7"/>
  <c r="E124"/>
  <c i="2" r="J37"/>
  <c r="J36"/>
  <c i="1" r="AY95"/>
  <c i="2" r="J35"/>
  <c i="1" r="AX95"/>
  <c i="2" r="BI232"/>
  <c r="BH232"/>
  <c r="BG232"/>
  <c r="BE232"/>
  <c r="T232"/>
  <c r="T231"/>
  <c r="R232"/>
  <c r="R231"/>
  <c r="P232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5"/>
  <c r="BH205"/>
  <c r="BG205"/>
  <c r="BE205"/>
  <c r="T205"/>
  <c r="T204"/>
  <c r="R205"/>
  <c r="R204"/>
  <c r="P205"/>
  <c r="P204"/>
  <c r="BI203"/>
  <c r="BH203"/>
  <c r="BG203"/>
  <c r="BE203"/>
  <c r="T203"/>
  <c r="T202"/>
  <c r="R203"/>
  <c r="R202"/>
  <c r="P203"/>
  <c r="P202"/>
  <c r="BI201"/>
  <c r="BH201"/>
  <c r="BG201"/>
  <c r="BE201"/>
  <c r="T201"/>
  <c r="R201"/>
  <c r="P201"/>
  <c r="BI200"/>
  <c r="BH200"/>
  <c r="BG200"/>
  <c r="BE200"/>
  <c r="T200"/>
  <c r="R200"/>
  <c r="P200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0"/>
  <c r="BH160"/>
  <c r="BG160"/>
  <c r="BE160"/>
  <c r="T160"/>
  <c r="T159"/>
  <c r="R160"/>
  <c r="R159"/>
  <c r="P160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8"/>
  <c r="BH138"/>
  <c r="BG138"/>
  <c r="BE138"/>
  <c r="T138"/>
  <c r="R138"/>
  <c r="P138"/>
  <c r="BI137"/>
  <c r="BH137"/>
  <c r="BG137"/>
  <c r="BE137"/>
  <c r="T137"/>
  <c r="R137"/>
  <c r="P137"/>
  <c r="J131"/>
  <c r="J130"/>
  <c r="F128"/>
  <c r="E126"/>
  <c r="J92"/>
  <c r="J91"/>
  <c r="F89"/>
  <c r="E87"/>
  <c r="J18"/>
  <c r="E18"/>
  <c r="F131"/>
  <c r="J17"/>
  <c r="J15"/>
  <c r="E15"/>
  <c r="F130"/>
  <c r="J14"/>
  <c r="J12"/>
  <c r="J128"/>
  <c r="E7"/>
  <c r="E85"/>
  <c i="1" r="L90"/>
  <c r="AM90"/>
  <c r="AM89"/>
  <c r="L89"/>
  <c r="AM87"/>
  <c r="L87"/>
  <c r="L85"/>
  <c r="L84"/>
  <c i="2" r="J210"/>
  <c r="J195"/>
  <c r="J170"/>
  <c r="BK151"/>
  <c r="BK217"/>
  <c r="BK193"/>
  <c r="BK169"/>
  <c r="J146"/>
  <c r="J222"/>
  <c r="J180"/>
  <c r="BK148"/>
  <c r="BK223"/>
  <c r="J201"/>
  <c r="BK183"/>
  <c r="BK175"/>
  <c r="BK142"/>
  <c r="J205"/>
  <c r="J186"/>
  <c r="BK171"/>
  <c r="BK150"/>
  <c r="J227"/>
  <c r="BK212"/>
  <c r="J189"/>
  <c r="BK230"/>
  <c i="3" r="J273"/>
  <c r="BK249"/>
  <c r="J233"/>
  <c r="BK202"/>
  <c r="J232"/>
  <c r="J196"/>
  <c r="J171"/>
  <c r="J150"/>
  <c r="BK272"/>
  <c r="J252"/>
  <c r="J236"/>
  <c r="BK185"/>
  <c r="BK138"/>
  <c r="J223"/>
  <c r="J180"/>
  <c r="BK160"/>
  <c r="J275"/>
  <c r="BK261"/>
  <c r="BK235"/>
  <c r="J208"/>
  <c r="BK200"/>
  <c r="BK172"/>
  <c r="J157"/>
  <c r="J142"/>
  <c r="BK252"/>
  <c r="J215"/>
  <c r="J204"/>
  <c r="BK189"/>
  <c r="J172"/>
  <c r="J155"/>
  <c r="BK265"/>
  <c r="BK225"/>
  <c r="BK196"/>
  <c r="BK169"/>
  <c r="BK216"/>
  <c r="BK197"/>
  <c r="BK163"/>
  <c i="4" r="J122"/>
  <c i="5" r="BK133"/>
  <c r="BK126"/>
  <c i="2" r="J169"/>
  <c r="J218"/>
  <c r="J191"/>
  <c r="J178"/>
  <c r="J156"/>
  <c r="BK218"/>
  <c r="J193"/>
  <c r="J182"/>
  <c r="BK166"/>
  <c r="J155"/>
  <c r="J143"/>
  <c r="J216"/>
  <c r="J188"/>
  <c r="BK232"/>
  <c r="J229"/>
  <c i="3" r="J260"/>
  <c r="BK236"/>
  <c r="J225"/>
  <c r="J201"/>
  <c r="J235"/>
  <c r="J197"/>
  <c r="J169"/>
  <c r="BK141"/>
  <c r="J255"/>
  <c r="BK233"/>
  <c r="BK188"/>
  <c r="BK147"/>
  <c r="BK229"/>
  <c r="J199"/>
  <c r="BK181"/>
  <c r="J164"/>
  <c r="BK140"/>
  <c r="BK263"/>
  <c r="J249"/>
  <c r="BK217"/>
  <c r="BK190"/>
  <c r="J165"/>
  <c r="J154"/>
  <c r="J269"/>
  <c r="BK240"/>
  <c r="BK210"/>
  <c r="J203"/>
  <c r="J186"/>
  <c r="BK171"/>
  <c r="BK151"/>
  <c r="BK259"/>
  <c r="BK224"/>
  <c r="J200"/>
  <c r="J170"/>
  <c r="J241"/>
  <c r="BK194"/>
  <c r="BK150"/>
  <c r="BK142"/>
  <c i="5" r="J128"/>
  <c i="2" r="BK219"/>
  <c r="J197"/>
  <c r="J173"/>
  <c r="BK156"/>
  <c r="J138"/>
  <c r="BK205"/>
  <c r="J176"/>
  <c r="BK140"/>
  <c r="J212"/>
  <c r="BK187"/>
  <c r="BK167"/>
  <c r="J145"/>
  <c r="J217"/>
  <c r="BK192"/>
  <c r="J181"/>
  <c r="BK170"/>
  <c r="J137"/>
  <c r="BK190"/>
  <c r="J160"/>
  <c r="J144"/>
  <c r="J219"/>
  <c r="BK198"/>
  <c r="BK158"/>
  <c i="3" r="J272"/>
  <c r="J248"/>
  <c r="BK231"/>
  <c r="J219"/>
  <c r="J268"/>
  <c r="BK207"/>
  <c r="BK177"/>
  <c r="J147"/>
  <c r="BK267"/>
  <c r="BK242"/>
  <c r="J228"/>
  <c r="J163"/>
  <c r="BK244"/>
  <c r="J190"/>
  <c r="J177"/>
  <c r="BK152"/>
  <c r="J265"/>
  <c r="J247"/>
  <c r="J229"/>
  <c r="J213"/>
  <c r="J267"/>
  <c r="J214"/>
  <c r="J187"/>
  <c r="BK191"/>
  <c r="J244"/>
  <c r="BK198"/>
  <c r="BK175"/>
  <c i="4" r="J121"/>
  <c i="5" r="J124"/>
  <c r="J130"/>
  <c i="2" r="BK207"/>
  <c r="BK184"/>
  <c r="J166"/>
  <c r="J147"/>
  <c r="BK224"/>
  <c r="J200"/>
  <c r="BK177"/>
  <c r="J164"/>
  <c r="J141"/>
  <c r="J208"/>
  <c r="BK182"/>
  <c r="BK164"/>
  <c r="BK143"/>
  <c r="BK213"/>
  <c r="BK176"/>
  <c r="J168"/>
  <c r="J209"/>
  <c r="BK195"/>
  <c r="BK179"/>
  <c r="BK163"/>
  <c r="BK152"/>
  <c r="J140"/>
  <c r="BK208"/>
  <c r="J167"/>
  <c r="BK229"/>
  <c i="3" r="BK257"/>
  <c r="BK234"/>
  <c r="J206"/>
  <c r="BK269"/>
  <c r="J211"/>
  <c r="J189"/>
  <c r="J167"/>
  <c r="J140"/>
  <c r="J259"/>
  <c r="J234"/>
  <c r="BK174"/>
  <c r="BK137"/>
  <c r="J193"/>
  <c r="BK168"/>
  <c r="BK157"/>
  <c r="BK139"/>
  <c r="BK264"/>
  <c r="BK239"/>
  <c r="J216"/>
  <c r="J192"/>
  <c r="J156"/>
  <c r="J205"/>
  <c r="J174"/>
  <c r="BK144"/>
  <c i="5" r="J126"/>
  <c r="BK129"/>
  <c i="2" r="BK216"/>
  <c r="BK186"/>
  <c r="J175"/>
  <c r="J148"/>
  <c r="BK227"/>
  <c r="BK201"/>
  <c r="J179"/>
  <c r="BK160"/>
  <c r="BK137"/>
  <c r="BK200"/>
  <c r="BK178"/>
  <c r="BK155"/>
  <c r="BK138"/>
  <c r="BK209"/>
  <c r="J187"/>
  <c r="J171"/>
  <c r="BK147"/>
  <c r="J213"/>
  <c r="BK196"/>
  <c r="J183"/>
  <c r="BK168"/>
  <c r="J153"/>
  <c r="BK226"/>
  <c r="J214"/>
  <c r="BK191"/>
  <c r="BK165"/>
  <c r="J230"/>
  <c i="3" r="BK275"/>
  <c r="BK247"/>
  <c r="BK223"/>
  <c r="BK270"/>
  <c r="J222"/>
  <c r="BK199"/>
  <c r="J175"/>
  <c r="J143"/>
  <c r="J263"/>
  <c r="BK245"/>
  <c r="J230"/>
  <c r="BK170"/>
  <c r="J261"/>
  <c r="J210"/>
  <c r="BK183"/>
  <c r="BK165"/>
  <c r="J144"/>
  <c r="BK273"/>
  <c r="J250"/>
  <c r="J226"/>
  <c r="J202"/>
  <c r="J166"/>
  <c r="BK155"/>
  <c r="J137"/>
  <c r="BK248"/>
  <c r="BK219"/>
  <c r="BK206"/>
  <c r="BK192"/>
  <c r="J183"/>
  <c r="BK166"/>
  <c r="J138"/>
  <c r="J245"/>
  <c r="BK204"/>
  <c r="J181"/>
  <c r="BK154"/>
  <c r="J182"/>
  <c r="J160"/>
  <c i="4" r="BK121"/>
  <c i="5" r="BK128"/>
  <c r="J133"/>
  <c i="2" r="BK222"/>
  <c r="J196"/>
  <c r="BK180"/>
  <c r="J158"/>
  <c r="BK145"/>
  <c r="BK210"/>
  <c r="BK188"/>
  <c r="J165"/>
  <c r="J151"/>
  <c r="J226"/>
  <c r="J192"/>
  <c r="J150"/>
  <c i="1" r="AS94"/>
  <c i="2" r="J157"/>
  <c r="J223"/>
  <c r="J203"/>
  <c r="J184"/>
  <c r="J172"/>
  <c r="BK157"/>
  <c r="BK141"/>
  <c r="BK203"/>
  <c r="J174"/>
  <c r="BK144"/>
  <c r="J228"/>
  <c i="3" r="J253"/>
  <c r="J237"/>
  <c r="BK226"/>
  <c r="J209"/>
  <c r="J254"/>
  <c r="J217"/>
  <c r="BK184"/>
  <c r="J168"/>
  <c r="J152"/>
  <c r="BK260"/>
  <c r="J239"/>
  <c r="J231"/>
  <c r="BK173"/>
  <c r="BK253"/>
  <c r="BK187"/>
  <c r="BK178"/>
  <c r="J161"/>
  <c r="J151"/>
  <c r="J274"/>
  <c r="J256"/>
  <c r="BK243"/>
  <c r="BK203"/>
  <c r="BK186"/>
  <c r="BK159"/>
  <c r="J141"/>
  <c r="J257"/>
  <c r="BK237"/>
  <c r="J207"/>
  <c r="J198"/>
  <c r="BK179"/>
  <c r="J162"/>
  <c r="BK268"/>
  <c r="J243"/>
  <c r="BK201"/>
  <c r="J173"/>
  <c r="J159"/>
  <c r="BK215"/>
  <c r="J179"/>
  <c r="BK156"/>
  <c r="BK145"/>
  <c i="5" r="BK130"/>
  <c r="J131"/>
  <c i="2" r="J198"/>
  <c r="BK181"/>
  <c r="J163"/>
  <c r="J142"/>
  <c r="BK214"/>
  <c r="J194"/>
  <c r="BK174"/>
  <c r="J152"/>
  <c r="J224"/>
  <c r="BK194"/>
  <c r="BK173"/>
  <c r="J221"/>
  <c r="J190"/>
  <c r="BK172"/>
  <c r="BK153"/>
  <c r="J207"/>
  <c r="BK189"/>
  <c r="J177"/>
  <c r="BK146"/>
  <c r="BK221"/>
  <c r="BK197"/>
  <c r="J232"/>
  <c r="BK228"/>
  <c i="3" r="J270"/>
  <c r="BK241"/>
  <c r="BK228"/>
  <c r="BK211"/>
  <c r="BK274"/>
  <c r="J242"/>
  <c r="BK205"/>
  <c r="BK180"/>
  <c r="J158"/>
  <c r="J264"/>
  <c r="BK250"/>
  <c r="J194"/>
  <c r="BK167"/>
  <c r="BK230"/>
  <c r="J191"/>
  <c r="BK176"/>
  <c r="BK158"/>
  <c r="BK143"/>
  <c r="BK254"/>
  <c r="J240"/>
  <c r="J224"/>
  <c r="BK193"/>
  <c r="J185"/>
  <c r="BK161"/>
  <c r="BK149"/>
  <c r="BK256"/>
  <c r="BK232"/>
  <c r="BK208"/>
  <c r="J188"/>
  <c r="J176"/>
  <c r="J139"/>
  <c r="BK255"/>
  <c r="BK222"/>
  <c r="J184"/>
  <c r="J145"/>
  <c r="BK214"/>
  <c r="BK162"/>
  <c i="4" r="BK122"/>
  <c i="5" r="F36"/>
  <c i="3" r="BK209"/>
  <c r="BK182"/>
  <c r="BK164"/>
  <c r="BK213"/>
  <c r="J178"/>
  <c r="J149"/>
  <c i="5" r="BK131"/>
  <c r="J129"/>
  <c r="BK124"/>
  <c i="2" l="1" r="P139"/>
  <c r="T149"/>
  <c r="P162"/>
  <c r="R199"/>
  <c r="BK215"/>
  <c r="J215"/>
  <c r="J111"/>
  <c r="P220"/>
  <c i="3" r="BK136"/>
  <c r="J136"/>
  <c r="J98"/>
  <c r="R153"/>
  <c r="P212"/>
  <c r="R227"/>
  <c r="T238"/>
  <c r="R251"/>
  <c r="BK262"/>
  <c r="J262"/>
  <c r="J112"/>
  <c r="P266"/>
  <c r="T271"/>
  <c i="4" r="T120"/>
  <c r="T119"/>
  <c r="T118"/>
  <c i="2" r="BK136"/>
  <c r="J136"/>
  <c r="J98"/>
  <c r="T139"/>
  <c r="BK162"/>
  <c r="J162"/>
  <c r="J104"/>
  <c r="P185"/>
  <c r="P211"/>
  <c r="T215"/>
  <c r="P225"/>
  <c i="3" r="P153"/>
  <c r="BK212"/>
  <c r="J212"/>
  <c r="J103"/>
  <c r="BK221"/>
  <c r="J221"/>
  <c r="J106"/>
  <c r="T227"/>
  <c r="P246"/>
  <c r="P262"/>
  <c r="P271"/>
  <c i="2" r="P136"/>
  <c r="P149"/>
  <c r="R154"/>
  <c r="R185"/>
  <c r="P206"/>
  <c r="BK220"/>
  <c r="J220"/>
  <c r="J112"/>
  <c r="R220"/>
  <c i="3" r="T153"/>
  <c r="R212"/>
  <c r="T221"/>
  <c r="R238"/>
  <c r="BK251"/>
  <c r="J251"/>
  <c r="J110"/>
  <c r="T258"/>
  <c i="4" r="R120"/>
  <c r="R119"/>
  <c r="R118"/>
  <c i="2" r="T136"/>
  <c r="BK154"/>
  <c r="J154"/>
  <c r="J101"/>
  <c r="R162"/>
  <c r="BK199"/>
  <c r="J199"/>
  <c r="J106"/>
  <c r="BK206"/>
  <c r="J206"/>
  <c r="J109"/>
  <c r="R215"/>
  <c r="BK225"/>
  <c r="J225"/>
  <c r="J113"/>
  <c i="3" r="R136"/>
  <c r="T148"/>
  <c r="T195"/>
  <c r="R221"/>
  <c r="P238"/>
  <c r="T246"/>
  <c r="P258"/>
  <c r="BK266"/>
  <c r="J266"/>
  <c r="J113"/>
  <c r="R271"/>
  <c i="2" r="BK139"/>
  <c r="J139"/>
  <c r="J99"/>
  <c r="BK149"/>
  <c r="J149"/>
  <c r="J100"/>
  <c r="T162"/>
  <c r="P199"/>
  <c r="T206"/>
  <c r="T211"/>
  <c r="R225"/>
  <c i="3" r="P136"/>
  <c r="BK148"/>
  <c r="J148"/>
  <c r="J100"/>
  <c r="R148"/>
  <c r="P195"/>
  <c r="P227"/>
  <c r="BK246"/>
  <c r="J246"/>
  <c r="J109"/>
  <c r="T251"/>
  <c r="T262"/>
  <c r="BK271"/>
  <c r="J271"/>
  <c r="J114"/>
  <c i="4" r="BK120"/>
  <c r="J120"/>
  <c r="J98"/>
  <c i="2" r="R136"/>
  <c r="R149"/>
  <c r="T154"/>
  <c r="T185"/>
  <c r="R206"/>
  <c r="P215"/>
  <c r="T225"/>
  <c i="3" r="BK153"/>
  <c r="J153"/>
  <c r="J101"/>
  <c r="R195"/>
  <c r="BK227"/>
  <c r="J227"/>
  <c r="J107"/>
  <c r="P251"/>
  <c r="R258"/>
  <c r="R266"/>
  <c i="5" r="BK127"/>
  <c r="J127"/>
  <c r="J100"/>
  <c i="2" r="R139"/>
  <c r="P154"/>
  <c r="BK185"/>
  <c r="J185"/>
  <c r="J105"/>
  <c r="T199"/>
  <c r="BK211"/>
  <c r="J211"/>
  <c r="J110"/>
  <c r="R211"/>
  <c r="T220"/>
  <c i="3" r="T136"/>
  <c r="T135"/>
  <c r="P148"/>
  <c r="BK195"/>
  <c r="J195"/>
  <c r="J102"/>
  <c r="T212"/>
  <c r="P221"/>
  <c r="P220"/>
  <c r="BK238"/>
  <c r="J238"/>
  <c r="J108"/>
  <c r="R246"/>
  <c r="BK258"/>
  <c r="J258"/>
  <c r="J111"/>
  <c r="R262"/>
  <c r="T266"/>
  <c i="4" r="P120"/>
  <c r="P119"/>
  <c r="P118"/>
  <c i="1" r="AU97"/>
  <c i="5" r="P127"/>
  <c r="P122"/>
  <c r="P121"/>
  <c i="1" r="AU98"/>
  <c i="5" r="R127"/>
  <c r="R122"/>
  <c r="R121"/>
  <c r="T127"/>
  <c r="T122"/>
  <c r="T121"/>
  <c i="2" r="BK202"/>
  <c r="J202"/>
  <c r="J107"/>
  <c r="BK204"/>
  <c r="J204"/>
  <c r="J108"/>
  <c r="BK231"/>
  <c r="J231"/>
  <c r="J114"/>
  <c i="3" r="BK146"/>
  <c r="J146"/>
  <c r="J99"/>
  <c r="BK218"/>
  <c r="J218"/>
  <c r="J104"/>
  <c i="2" r="BK159"/>
  <c r="J159"/>
  <c r="J102"/>
  <c i="5" r="BK123"/>
  <c r="J123"/>
  <c r="J98"/>
  <c r="BK125"/>
  <c r="J125"/>
  <c r="J99"/>
  <c r="BK132"/>
  <c r="J132"/>
  <c r="J101"/>
  <c r="F91"/>
  <c r="BF124"/>
  <c r="E85"/>
  <c r="F92"/>
  <c r="BF129"/>
  <c r="BF128"/>
  <c r="BF133"/>
  <c r="J89"/>
  <c r="BF126"/>
  <c r="BF130"/>
  <c r="BF131"/>
  <c i="1" r="BC98"/>
  <c i="4" r="J89"/>
  <c r="F91"/>
  <c r="BF122"/>
  <c i="3" r="BK135"/>
  <c r="BK134"/>
  <c r="J134"/>
  <c r="BK220"/>
  <c r="J220"/>
  <c r="J105"/>
  <c i="4" r="E85"/>
  <c r="F115"/>
  <c r="BF121"/>
  <c i="2" r="BK161"/>
  <c r="J161"/>
  <c r="J103"/>
  <c i="3" r="F92"/>
  <c r="BF151"/>
  <c r="BF164"/>
  <c r="BF165"/>
  <c r="BF166"/>
  <c r="BF170"/>
  <c r="BF209"/>
  <c r="BF210"/>
  <c r="BF240"/>
  <c r="E85"/>
  <c r="BF139"/>
  <c r="BF140"/>
  <c r="BF143"/>
  <c r="BF149"/>
  <c r="BF157"/>
  <c r="BF175"/>
  <c r="BF176"/>
  <c r="BF177"/>
  <c r="BF189"/>
  <c r="BF198"/>
  <c r="BF217"/>
  <c r="BF223"/>
  <c r="BF228"/>
  <c r="BF229"/>
  <c r="BF230"/>
  <c r="BF231"/>
  <c r="BF239"/>
  <c r="BF260"/>
  <c r="BF267"/>
  <c r="J89"/>
  <c r="BF141"/>
  <c r="BF142"/>
  <c r="BF144"/>
  <c r="BF147"/>
  <c r="BF160"/>
  <c r="BF168"/>
  <c r="BF181"/>
  <c r="BF184"/>
  <c r="BF194"/>
  <c r="BF197"/>
  <c r="BF201"/>
  <c r="BF205"/>
  <c r="BF211"/>
  <c r="BF216"/>
  <c r="BF222"/>
  <c r="BF224"/>
  <c r="BF234"/>
  <c r="BF235"/>
  <c r="BF236"/>
  <c r="BF244"/>
  <c r="BF247"/>
  <c r="BF249"/>
  <c r="F130"/>
  <c r="BF138"/>
  <c r="BF150"/>
  <c r="BF167"/>
  <c r="BF180"/>
  <c r="BF188"/>
  <c r="BF196"/>
  <c r="BF199"/>
  <c r="BF204"/>
  <c r="BF206"/>
  <c r="BF232"/>
  <c r="BF241"/>
  <c r="BF242"/>
  <c r="BF248"/>
  <c r="BF252"/>
  <c r="BF274"/>
  <c r="BF137"/>
  <c r="BF154"/>
  <c r="BF155"/>
  <c r="BF161"/>
  <c r="BF171"/>
  <c r="BF172"/>
  <c r="BF173"/>
  <c r="BF174"/>
  <c r="BF185"/>
  <c r="BF200"/>
  <c r="BF203"/>
  <c r="BF208"/>
  <c r="BF213"/>
  <c r="BF219"/>
  <c i="2" r="BK135"/>
  <c r="BK134"/>
  <c r="J134"/>
  <c i="3" r="BF145"/>
  <c r="BF152"/>
  <c r="BF158"/>
  <c r="BF159"/>
  <c r="BF169"/>
  <c r="BF178"/>
  <c r="BF179"/>
  <c r="BF182"/>
  <c r="BF183"/>
  <c r="BF237"/>
  <c r="BF253"/>
  <c r="BF261"/>
  <c r="BF265"/>
  <c r="BF268"/>
  <c r="BF156"/>
  <c r="BF162"/>
  <c r="BF163"/>
  <c r="BF186"/>
  <c r="BF187"/>
  <c r="BF190"/>
  <c r="BF191"/>
  <c r="BF192"/>
  <c r="BF193"/>
  <c r="BF202"/>
  <c r="BF214"/>
  <c r="BF215"/>
  <c r="BF225"/>
  <c r="BF226"/>
  <c r="BF233"/>
  <c r="BF243"/>
  <c r="BF250"/>
  <c r="BF257"/>
  <c r="BF259"/>
  <c r="BF272"/>
  <c r="BF207"/>
  <c r="BF245"/>
  <c r="BF254"/>
  <c r="BF255"/>
  <c r="BF256"/>
  <c r="BF263"/>
  <c r="BF264"/>
  <c r="BF269"/>
  <c r="BF270"/>
  <c r="BF273"/>
  <c r="BF275"/>
  <c i="2" r="BF228"/>
  <c r="BF229"/>
  <c r="BF230"/>
  <c r="BF232"/>
  <c r="J89"/>
  <c r="F92"/>
  <c r="BF137"/>
  <c r="BF141"/>
  <c r="BF142"/>
  <c r="BF150"/>
  <c r="BF155"/>
  <c r="BF160"/>
  <c r="BF163"/>
  <c r="BF168"/>
  <c r="BF193"/>
  <c r="BF196"/>
  <c r="BF200"/>
  <c r="BF207"/>
  <c r="BF209"/>
  <c r="BF224"/>
  <c r="F91"/>
  <c r="BF151"/>
  <c r="BF156"/>
  <c r="BF164"/>
  <c r="BF165"/>
  <c r="BF167"/>
  <c r="BF169"/>
  <c r="BF175"/>
  <c r="BF180"/>
  <c r="BF197"/>
  <c r="BF201"/>
  <c r="BF227"/>
  <c r="E124"/>
  <c r="BF144"/>
  <c r="BF145"/>
  <c r="BF152"/>
  <c r="BF158"/>
  <c r="BF166"/>
  <c r="BF194"/>
  <c r="BF210"/>
  <c r="BF219"/>
  <c r="BF140"/>
  <c r="BF146"/>
  <c r="BF170"/>
  <c r="BF172"/>
  <c r="BF174"/>
  <c r="BF181"/>
  <c r="BF183"/>
  <c r="BF184"/>
  <c r="BF188"/>
  <c r="BF198"/>
  <c r="BF205"/>
  <c r="BF208"/>
  <c r="BF213"/>
  <c r="BF216"/>
  <c r="BF217"/>
  <c r="BF218"/>
  <c r="BF226"/>
  <c r="BF138"/>
  <c r="BF147"/>
  <c r="BF148"/>
  <c r="BF157"/>
  <c r="BF171"/>
  <c r="BF173"/>
  <c r="BF179"/>
  <c r="BF182"/>
  <c r="BF186"/>
  <c r="BF187"/>
  <c r="BF189"/>
  <c r="BF190"/>
  <c r="BF191"/>
  <c r="BF203"/>
  <c r="BF214"/>
  <c r="BF221"/>
  <c r="BF222"/>
  <c r="BF223"/>
  <c r="BF143"/>
  <c r="BF153"/>
  <c r="BF176"/>
  <c r="BF177"/>
  <c r="BF178"/>
  <c r="BF192"/>
  <c r="BF195"/>
  <c r="BF212"/>
  <c r="F33"/>
  <c i="1" r="AZ95"/>
  <c i="3" r="F33"/>
  <c i="1" r="AZ96"/>
  <c i="4" r="F37"/>
  <c i="1" r="BD97"/>
  <c i="5" r="F37"/>
  <c i="1" r="BD98"/>
  <c i="2" r="F36"/>
  <c i="1" r="BC95"/>
  <c i="2" r="J30"/>
  <c i="4" r="F35"/>
  <c i="1" r="BB97"/>
  <c i="4" r="F33"/>
  <c i="1" r="AZ97"/>
  <c i="4" r="F36"/>
  <c i="1" r="BC97"/>
  <c i="5" r="F35"/>
  <c i="1" r="BB98"/>
  <c i="2" r="J33"/>
  <c i="1" r="AV95"/>
  <c i="3" r="F35"/>
  <c i="1" r="BB96"/>
  <c i="2" r="F35"/>
  <c i="1" r="BB95"/>
  <c i="4" r="J33"/>
  <c i="1" r="AV97"/>
  <c i="5" r="F33"/>
  <c i="1" r="AZ98"/>
  <c i="3" r="F36"/>
  <c i="1" r="BC96"/>
  <c i="3" r="J33"/>
  <c i="1" r="AV96"/>
  <c i="3" r="J30"/>
  <c i="5" r="J33"/>
  <c i="1" r="AV98"/>
  <c i="2" r="F37"/>
  <c i="1" r="BD95"/>
  <c i="3" r="F37"/>
  <c i="1" r="BD96"/>
  <c i="2" l="1" r="T161"/>
  <c i="3" r="R220"/>
  <c i="2" r="P135"/>
  <c i="3" r="P135"/>
  <c r="P134"/>
  <c i="1" r="AU96"/>
  <c i="3" r="R135"/>
  <c r="R134"/>
  <c i="2" r="T135"/>
  <c r="P161"/>
  <c i="3" r="T220"/>
  <c r="T134"/>
  <c i="2" r="R135"/>
  <c r="R134"/>
  <c r="R161"/>
  <c i="4" r="BK119"/>
  <c r="J119"/>
  <c r="J97"/>
  <c i="5" r="BK122"/>
  <c r="J122"/>
  <c r="J97"/>
  <c i="1" r="AG96"/>
  <c i="3" r="J96"/>
  <c r="J135"/>
  <c r="J97"/>
  <c i="1" r="AG95"/>
  <c i="2" r="J96"/>
  <c r="J135"/>
  <c r="J97"/>
  <c i="3" r="J34"/>
  <c i="1" r="AW96"/>
  <c r="AT96"/>
  <c r="AN96"/>
  <c i="2" r="F34"/>
  <c i="1" r="BA95"/>
  <c i="2" r="J34"/>
  <c i="1" r="AW95"/>
  <c r="AT95"/>
  <c r="AN95"/>
  <c i="3" r="F34"/>
  <c i="1" r="BA96"/>
  <c i="4" r="F34"/>
  <c i="1" r="BA97"/>
  <c r="BB94"/>
  <c r="W31"/>
  <c i="4" r="J34"/>
  <c i="1" r="AW97"/>
  <c r="AT97"/>
  <c r="BD94"/>
  <c r="W33"/>
  <c i="5" r="F34"/>
  <c i="1" r="BA98"/>
  <c r="AZ94"/>
  <c r="AV94"/>
  <c r="AK29"/>
  <c i="5" r="J34"/>
  <c i="1" r="AW98"/>
  <c r="AT98"/>
  <c r="BC94"/>
  <c r="AY94"/>
  <c i="2" l="1" r="P134"/>
  <c i="1" r="AU95"/>
  <c i="2" r="T134"/>
  <c i="4" r="BK118"/>
  <c r="J118"/>
  <c i="5" r="BK121"/>
  <c r="J121"/>
  <c i="3" r="J39"/>
  <c i="2" r="J39"/>
  <c i="1" r="AU94"/>
  <c i="4" r="J30"/>
  <c i="1" r="AG97"/>
  <c r="W32"/>
  <c r="BA94"/>
  <c r="AW94"/>
  <c r="AK30"/>
  <c i="5" r="J30"/>
  <c i="1" r="AG98"/>
  <c r="W29"/>
  <c r="AX94"/>
  <c i="4" l="1" r="J39"/>
  <c i="5" r="J39"/>
  <c r="J96"/>
  <c i="4" r="J96"/>
  <c i="1" r="AN97"/>
  <c r="AN98"/>
  <c r="AG94"/>
  <c r="AK26"/>
  <c r="AK35"/>
  <c r="AT94"/>
  <c r="W30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<sst xmlns="http://schemas.openxmlformats.org/spreadsheetml/2006/main">
  <si>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</si>
  <si>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</si>
  <si>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</si>
  <si>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</si>
  <si>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</si>
  <si>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{f3d6f88f-0506-45b2-bd97-350714e19eb9}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</si>
  <si>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</si>
  <si>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</si>
  <si>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</si>
  <si>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</si>
  <si>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</si>
  <si>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</si>
  <si>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</si>
  <si>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</si>
  <si>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20240101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</si>
  <si>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</si>
  <si>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</si>
  <si>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bytového domu</t>
  </si>
  <si>
    <t>KSO:</t>
  </si>
  <si>
    <t>CC-CZ:</t>
  </si>
  <si>
    <t>Místo:</t>
  </si>
  <si>
    <t>Kostelecká 1830, Náchod</t>
  </si>
  <si>
    <t>Datum:</t>
  </si>
  <si>
    <t>7. 1. 2024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</si>
  <si>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</si>
  <si>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</si>
  <si>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</si>
  <si>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</si>
  <si>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</si>
  <si>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</si>
  <si>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</si>
  <si>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DEKPROJEKT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</si>
  <si>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</si>
  <si>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</si>
  <si>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</si>
  <si>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</si>
  <si>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</si>
  <si>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</si>
  <si>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</si>
  <si>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</si>
  <si>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</si>
  <si>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</si>
  <si>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</si>
  <si>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</si>
  <si>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</si>
  <si>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</si>
  <si>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</si>
  <si>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</si>
  <si>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</si>
  <si>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</si>
  <si>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</si>
  <si>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</si>
  <si>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</si>
  <si>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</si>
  <si>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</si>
  <si>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</si>
  <si>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</si>
  <si>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</si>
  <si>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</si>
  <si>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</si>
  <si>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</si>
  <si>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</si>
  <si>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</si>
  <si>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</si>
  <si>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</si>
  <si>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</si>
  <si>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</si>
  <si>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</si>
  <si>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</si>
  <si>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</si>
  <si>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</si>
  <si>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</si>
  <si>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</si>
  <si>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</si>
  <si>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</si>
  <si>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</si>
  <si>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</si>
  <si>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</si>
  <si>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</si>
  <si>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</si>
  <si>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</si>
  <si>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Střecha, výtahová šachta - strojovna</t>
  </si>
  <si>
    <t>STA</t>
  </si>
  <si>
    <t>1</t>
  </si>
  <si>
    <t>{ddbe2976-1718-44c0-9166-2013dcb01e6e}</t>
  </si>
  <si>
    <t>02</t>
  </si>
  <si>
    <t>KZS, zemní práce, výplně, zateplení suterénu</t>
  </si>
  <si>
    <t>{524e7914-9424-4991-9c43-5aec287a9ce1}</t>
  </si>
  <si>
    <t>03</t>
  </si>
  <si>
    <t>FVE, hromosvod</t>
  </si>
  <si>
    <t>{e93a6149-3fac-477a-8cce-4b724478519b}</t>
  </si>
  <si>
    <t>04</t>
  </si>
  <si>
    <t>VRN</t>
  </si>
  <si>
    <t>{f4e7b939-e3ac-4665-8cb0-c28272efafb3}</t>
  </si>
  <si>
    <t>KRYCÍ LIST SOUPISU PRACÍ</t>
  </si>
  <si>
    <t>Objekt:</t>
  </si>
  <si>
    <t>01 - Střecha, výtahová šachta - strojovna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</si>
  <si>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</si>
  <si>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</si>
  <si>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</si>
  <si>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</si>
  <si>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</si>
  <si>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</si>
  <si>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</si>
  <si>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</si>
  <si>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</si>
  <si>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</si>
  <si>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</si>
  <si>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</si>
  <si>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</si>
  <si>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</si>
  <si>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</si>
  <si>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</si>
  <si>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</si>
  <si>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</si>
  <si>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</si>
  <si>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</si>
  <si>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</si>
  <si>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</si>
  <si>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</si>
  <si>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</si>
  <si>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</si>
  <si>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</si>
  <si>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</si>
  <si>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</si>
  <si>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</si>
  <si>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</si>
  <si>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</si>
  <si>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</si>
  <si>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</si>
  <si>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</si>
  <si>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</si>
  <si>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</si>
  <si>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</si>
  <si>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</si>
  <si>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</si>
  <si>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</si>
  <si>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</si>
  <si>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</si>
  <si>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311272031</t>
  </si>
  <si>
    <t>Zdivo z pórobetonových tvárnic hladkých přes P2 do P4 přes 450 do 600 kg/m3 na tenkovrstvou maltu tl 200 mm</t>
  </si>
  <si>
    <t>m2</t>
  </si>
  <si>
    <t>4</t>
  </si>
  <si>
    <t>2</t>
  </si>
  <si>
    <t>-1396485994</t>
  </si>
  <si>
    <t>342272225</t>
  </si>
  <si>
    <t>Příčka z pórobetonových hladkých tvárnic na tenkovrstvou maltu tl 100 mm</t>
  </si>
  <si>
    <t>730304096</t>
  </si>
  <si>
    <t>6</t>
  </si>
  <si>
    <t>Úpravy povrchů, podlahy a osazování výplní</t>
  </si>
  <si>
    <t>622131121</t>
  </si>
  <si>
    <t>Penetrační nátěr vnějších stěn nanášený ručně</t>
  </si>
  <si>
    <t>1157838267</t>
  </si>
  <si>
    <t>622151001</t>
  </si>
  <si>
    <t>Penetrační akrylátový nátěr vnějších pastovitých tenkovrstvých omítek stěn</t>
  </si>
  <si>
    <t>1849124524</t>
  </si>
  <si>
    <t>5</t>
  </si>
  <si>
    <t>622221021</t>
  </si>
  <si>
    <t>Montáž kontaktního zateplení vnějších stěn lepením a mechanickým kotvením TI z minerální vlny s podélnou orientací do zdiva a betonu tl přes 80 do 120 mm</t>
  </si>
  <si>
    <t>2050818285</t>
  </si>
  <si>
    <t>M</t>
  </si>
  <si>
    <t>ISV.8592248022538</t>
  </si>
  <si>
    <t>Isover TF PROFI 100mm, λD = 0,035 (W·m-1·K-1),1000x600x100mm(pro izolaci ostění), pevnost v tahu TR 10kPa, fasádní minerální izolace s podélným vláknem.</t>
  </si>
  <si>
    <t>8</t>
  </si>
  <si>
    <t>1911175585</t>
  </si>
  <si>
    <t>7</t>
  </si>
  <si>
    <t>622531022</t>
  </si>
  <si>
    <t>Tenkovrstvá silikonová zrnitá omítka zrnitost 2,0 mm vnějších stěn</t>
  </si>
  <si>
    <t>730769371</t>
  </si>
  <si>
    <t>629995101</t>
  </si>
  <si>
    <t>Očištění vnějších ploch tlakovou vodou</t>
  </si>
  <si>
    <t>1258998306</t>
  </si>
  <si>
    <t>9</t>
  </si>
  <si>
    <t>632450121</t>
  </si>
  <si>
    <t>Vyrovnávací cementový potěr tl přes 10 do 20 mm ze suchých směsí provedený v pásu</t>
  </si>
  <si>
    <t>-406871122</t>
  </si>
  <si>
    <t>10</t>
  </si>
  <si>
    <t>642945111</t>
  </si>
  <si>
    <t>Osazování protipožárních nebo protiplynových zárubní dveří jednokřídlových do 2,5 m2</t>
  </si>
  <si>
    <t>kus</t>
  </si>
  <si>
    <t>-691989208</t>
  </si>
  <si>
    <t>11</t>
  </si>
  <si>
    <t>DEK.3624506700</t>
  </si>
  <si>
    <t>Ocelová zárubeň DEK YH 100 DV - 900 P</t>
  </si>
  <si>
    <t>2026475434</t>
  </si>
  <si>
    <t>Ostatní konstrukce a práce, bourání</t>
  </si>
  <si>
    <t>953731311</t>
  </si>
  <si>
    <t>Odvětrání svislé - montáž větrací hlavice plastové DN do 160 mm</t>
  </si>
  <si>
    <t>-1696287105</t>
  </si>
  <si>
    <t>13</t>
  </si>
  <si>
    <t>28612264</t>
  </si>
  <si>
    <t>hlavice ventilační plastová PP DN 110</t>
  </si>
  <si>
    <t>1521433458</t>
  </si>
  <si>
    <t>14</t>
  </si>
  <si>
    <t>962081141</t>
  </si>
  <si>
    <t>Bourání příček ze skleněných tvárnic tl do 150 mm</t>
  </si>
  <si>
    <t>-1084003950</t>
  </si>
  <si>
    <t>15</t>
  </si>
  <si>
    <t>971024451</t>
  </si>
  <si>
    <t>Vybourání otvorů ve zdivu kamenném pl do 0,25 m2 na MV nebo MVC tl do 450 mm</t>
  </si>
  <si>
    <t>994241406</t>
  </si>
  <si>
    <t>997</t>
  </si>
  <si>
    <t>Přesun sutě</t>
  </si>
  <si>
    <t>16</t>
  </si>
  <si>
    <t>997013501</t>
  </si>
  <si>
    <t>Odvoz suti a vybouraných hmot na skládku nebo meziskládku do 1 km se složením</t>
  </si>
  <si>
    <t>t</t>
  </si>
  <si>
    <t>-483878664</t>
  </si>
  <si>
    <t>17</t>
  </si>
  <si>
    <t>997013509</t>
  </si>
  <si>
    <t>Příplatek k odvozu suti a vybouraných hmot na skládku ZKD 1 km přes 1 km</t>
  </si>
  <si>
    <t>1174908174</t>
  </si>
  <si>
    <t>18</t>
  </si>
  <si>
    <t>997013511</t>
  </si>
  <si>
    <t>Odvoz suti a vybouraných hmot z meziskládky na skládku do 1 km s naložením a se složením</t>
  </si>
  <si>
    <t>2021842184</t>
  </si>
  <si>
    <t>19</t>
  </si>
  <si>
    <t>997013814</t>
  </si>
  <si>
    <t>Poplatek za uložení na skládce (skládkovné) stavebního odpadu izolací kód odpadu 17 06 04</t>
  </si>
  <si>
    <t>-1291061690</t>
  </si>
  <si>
    <t>998</t>
  </si>
  <si>
    <t>Přesun hmot</t>
  </si>
  <si>
    <t>20</t>
  </si>
  <si>
    <t>998011004</t>
  </si>
  <si>
    <t>Přesun hmot pro budovy zděné v přes 24 do 36 m</t>
  </si>
  <si>
    <t>163576280</t>
  </si>
  <si>
    <t>PSV</t>
  </si>
  <si>
    <t>Práce a dodávky PSV</t>
  </si>
  <si>
    <t>712</t>
  </si>
  <si>
    <t>Povlakové krytiny</t>
  </si>
  <si>
    <t>712331111</t>
  </si>
  <si>
    <t>Provedení povlakové krytiny střech do 10° podkladní vrstvy pásy na sucho samolepící</t>
  </si>
  <si>
    <t>2081796321</t>
  </si>
  <si>
    <t>22</t>
  </si>
  <si>
    <t>DEK.1010410010</t>
  </si>
  <si>
    <t>GLASTEK 30 STICKER PLUS (role/10m2) KVK</t>
  </si>
  <si>
    <t>32</t>
  </si>
  <si>
    <t>-810131592</t>
  </si>
  <si>
    <t>23</t>
  </si>
  <si>
    <t>TWT.TW110PVCS</t>
  </si>
  <si>
    <t>Vpust/vtok střešní TOPWET TW 110 S PVC, DN 100 svislá</t>
  </si>
  <si>
    <t>-905228682</t>
  </si>
  <si>
    <t>24</t>
  </si>
  <si>
    <t>TWT.TWNV300BIT</t>
  </si>
  <si>
    <t>Nástavec TOPWET TWN v300 BIT, pro výšku tepelné izolace 40-300 mm</t>
  </si>
  <si>
    <t>-197044005</t>
  </si>
  <si>
    <t>25</t>
  </si>
  <si>
    <t>712361705</t>
  </si>
  <si>
    <t>Provedení povlakové krytiny střech do 10° fólií lepenou se svařovanými spoji</t>
  </si>
  <si>
    <t>-404093515</t>
  </si>
  <si>
    <t>26</t>
  </si>
  <si>
    <t>28342411</t>
  </si>
  <si>
    <t>fólie hydroizolační střešní mPVC s nakašírovaným PES rounem určená k lepení tl 1,5mm</t>
  </si>
  <si>
    <t>2144375348</t>
  </si>
  <si>
    <t>27</t>
  </si>
  <si>
    <t>-1318661763</t>
  </si>
  <si>
    <t>28</t>
  </si>
  <si>
    <t>-1979219077</t>
  </si>
  <si>
    <t>29</t>
  </si>
  <si>
    <t>712361803</t>
  </si>
  <si>
    <t>Odstranění povlakové krytiny střech do 10° z fólií přilepených v plné ploše</t>
  </si>
  <si>
    <t>975543758</t>
  </si>
  <si>
    <t>30</t>
  </si>
  <si>
    <t>712363205</t>
  </si>
  <si>
    <t>Provedení povlakové krytiny střech do 10° uchycení fólie do hliníkového profilu</t>
  </si>
  <si>
    <t>m</t>
  </si>
  <si>
    <t>-1225532782</t>
  </si>
  <si>
    <t>31</t>
  </si>
  <si>
    <t>712363352</t>
  </si>
  <si>
    <t>Povlakové krytiny střech do 10° z tvarovaných poplastovaných lišt délky 2 m koutová lišta vnitřní rš 100 mm</t>
  </si>
  <si>
    <t>-1059263360</t>
  </si>
  <si>
    <t>712363358</t>
  </si>
  <si>
    <t>Povlakové krytiny střech do 10° z tvarovaných poplastovaných lišt délky 2 m závětrná lišta rš 250 mm</t>
  </si>
  <si>
    <t>1044196096</t>
  </si>
  <si>
    <t>33</t>
  </si>
  <si>
    <t>712363384</t>
  </si>
  <si>
    <t>Povlakové krytiny střech do 10° z tvarovaných poplastovaných lišt pro profily atypické výroby o větší rš</t>
  </si>
  <si>
    <t>466117145</t>
  </si>
  <si>
    <t>34</t>
  </si>
  <si>
    <t>712391172</t>
  </si>
  <si>
    <t>Provedení povlakové krytiny střech do 10° ochranné textilní vrstvy</t>
  </si>
  <si>
    <t>1854115676</t>
  </si>
  <si>
    <t>35</t>
  </si>
  <si>
    <t>69311020</t>
  </si>
  <si>
    <t>geotextilie netkaná separační, ochranná, filtrační, drenážní PP 130g/m2</t>
  </si>
  <si>
    <t>1184280542</t>
  </si>
  <si>
    <t>36</t>
  </si>
  <si>
    <t>-766553178</t>
  </si>
  <si>
    <t>37</t>
  </si>
  <si>
    <t>69311225</t>
  </si>
  <si>
    <t>geotextilie netkaná separační, ochranná, filtrační, drenážní PES 100g/m2</t>
  </si>
  <si>
    <t>-825271170</t>
  </si>
  <si>
    <t>38</t>
  </si>
  <si>
    <t>-198608756</t>
  </si>
  <si>
    <t>39</t>
  </si>
  <si>
    <t>69311226</t>
  </si>
  <si>
    <t>geotextilie netkaná separační, ochranná, filtrační, drenážní PES 150g/m2</t>
  </si>
  <si>
    <t>-507660770</t>
  </si>
  <si>
    <t>40</t>
  </si>
  <si>
    <t>712861703</t>
  </si>
  <si>
    <t>Provedení povlakové krytiny vytažením na konstrukce fólií přilepenou v plné ploše</t>
  </si>
  <si>
    <t>-1873079189</t>
  </si>
  <si>
    <t>41</t>
  </si>
  <si>
    <t>28322067</t>
  </si>
  <si>
    <t>fólie hydroizolační střešní mPVC mechanicky kotvená se zvýšenou odolností tl 1,5mm</t>
  </si>
  <si>
    <t>-1265279948</t>
  </si>
  <si>
    <t>42</t>
  </si>
  <si>
    <t>998712104</t>
  </si>
  <si>
    <t>Přesun hmot tonážní tonážní pro krytiny povlakové v objektech v přes 24 do 36 m</t>
  </si>
  <si>
    <t>1338355490</t>
  </si>
  <si>
    <t>713</t>
  </si>
  <si>
    <t>Izolace tepelné</t>
  </si>
  <si>
    <t>43</t>
  </si>
  <si>
    <t>713131241</t>
  </si>
  <si>
    <t>Montáž izolace tepelné stěn lepením celoplošně v kombinaci s mechanickým kotvením rohoží, pásů, dílců, desek tl do 100mm</t>
  </si>
  <si>
    <t>-1859546777</t>
  </si>
  <si>
    <t>44</t>
  </si>
  <si>
    <t>28376443</t>
  </si>
  <si>
    <t>deska XPS hrana rovná a strukturovaný povrch 300kPA λ=0,035 tl 100mm</t>
  </si>
  <si>
    <t>866354631</t>
  </si>
  <si>
    <t>45</t>
  </si>
  <si>
    <t>713140811</t>
  </si>
  <si>
    <t>Odstranění tepelné izolace střech nadstřešní volně kladené z vláknitých materiálů suchých tl do 100 mm</t>
  </si>
  <si>
    <t>309267202</t>
  </si>
  <si>
    <t>46</t>
  </si>
  <si>
    <t>713141136</t>
  </si>
  <si>
    <t>Montáž izolace tepelné střech plochých lepené za studena nízkoexpanzní (PUR) pěnou 1 vrstva desek</t>
  </si>
  <si>
    <t>-187158062</t>
  </si>
  <si>
    <t>47</t>
  </si>
  <si>
    <t>IPD.EPS150</t>
  </si>
  <si>
    <t>Izolační deska EPS 150</t>
  </si>
  <si>
    <t>m3</t>
  </si>
  <si>
    <t>2019159086</t>
  </si>
  <si>
    <t>48</t>
  </si>
  <si>
    <t>-508211009</t>
  </si>
  <si>
    <t>49</t>
  </si>
  <si>
    <t>28375992</t>
  </si>
  <si>
    <t>deska EPS 150 pro konstrukce s vysokým zatížením λ=0,035 tl 180mm</t>
  </si>
  <si>
    <t>-408170445</t>
  </si>
  <si>
    <t>50</t>
  </si>
  <si>
    <t>1564284975</t>
  </si>
  <si>
    <t>51</t>
  </si>
  <si>
    <t>28376451</t>
  </si>
  <si>
    <t>deska XPS hrana polodrážková a hladký povrch 300kPA λ=0,035 tl 200mm</t>
  </si>
  <si>
    <t>-1889036956</t>
  </si>
  <si>
    <t>52</t>
  </si>
  <si>
    <t>1204507061</t>
  </si>
  <si>
    <t>53</t>
  </si>
  <si>
    <t>28376423</t>
  </si>
  <si>
    <t>deska XPS hrana polodrážková a hladký povrch 300kPA λ=0,035 tl 120mm</t>
  </si>
  <si>
    <t>58386516</t>
  </si>
  <si>
    <t>54</t>
  </si>
  <si>
    <t>713141243</t>
  </si>
  <si>
    <t>Přikotvení tepelné izolace šrouby do betonu pro izolaci tl přes 140 do 200 mm</t>
  </si>
  <si>
    <t>-630491533</t>
  </si>
  <si>
    <t>55</t>
  </si>
  <si>
    <t>998713104</t>
  </si>
  <si>
    <t>Přesun hmot tonážní pro izolace tepelné v objektech v přes 24 do 36 m</t>
  </si>
  <si>
    <t>656646620</t>
  </si>
  <si>
    <t>721</t>
  </si>
  <si>
    <t>Zdravotechnika - vnitřní kanalizace</t>
  </si>
  <si>
    <t>56</t>
  </si>
  <si>
    <t>721239114</t>
  </si>
  <si>
    <t>Montáž střešního vtoku svislý odtok do DN 160 ostatní typ</t>
  </si>
  <si>
    <t>-1776678250</t>
  </si>
  <si>
    <t>57</t>
  </si>
  <si>
    <t>998721104</t>
  </si>
  <si>
    <t>Přesun hmot tonážní pro vnitřní kanalizace v objektech v přes 24 do 36 m</t>
  </si>
  <si>
    <t>1467212394</t>
  </si>
  <si>
    <t>741</t>
  </si>
  <si>
    <t>Elektroinstalace - silnoproud</t>
  </si>
  <si>
    <t>58</t>
  </si>
  <si>
    <t>74142R001</t>
  </si>
  <si>
    <t>Demontáž hromosvodu bez zachování funkčnosti</t>
  </si>
  <si>
    <t>kptl</t>
  </si>
  <si>
    <t>-578082696</t>
  </si>
  <si>
    <t>742</t>
  </si>
  <si>
    <t>Elektroinstalace - slaboproud</t>
  </si>
  <si>
    <t>59</t>
  </si>
  <si>
    <t>74242R002</t>
  </si>
  <si>
    <t>Demontáž antén</t>
  </si>
  <si>
    <t>2105206472</t>
  </si>
  <si>
    <t>751</t>
  </si>
  <si>
    <t>Vzduchotechnika</t>
  </si>
  <si>
    <t>60</t>
  </si>
  <si>
    <t>751111011</t>
  </si>
  <si>
    <t>Montáž ventilátoru axiálního nízkotlakého nástěnného základního D do 100 mm</t>
  </si>
  <si>
    <t>-1982064058</t>
  </si>
  <si>
    <t>61</t>
  </si>
  <si>
    <t>42914110</t>
  </si>
  <si>
    <t>ventilátor axiální stěnový skříň z plastu IP44 17W D 100mm</t>
  </si>
  <si>
    <t>-950879475</t>
  </si>
  <si>
    <t>62</t>
  </si>
  <si>
    <t>751398022</t>
  </si>
  <si>
    <t>Montáž větrací mřížky stěnové přes 0,040 do 0,100 m2</t>
  </si>
  <si>
    <t>-240203706</t>
  </si>
  <si>
    <t>63</t>
  </si>
  <si>
    <t>42972306</t>
  </si>
  <si>
    <t>mřížka stěnová otevřená jednořadá kovová úhel lamel 0° 400x200mm</t>
  </si>
  <si>
    <t>-2053190438</t>
  </si>
  <si>
    <t>762</t>
  </si>
  <si>
    <t>Konstrukce tesařské</t>
  </si>
  <si>
    <t>64</t>
  </si>
  <si>
    <t>762341270</t>
  </si>
  <si>
    <t>Montáž bednění střech rovných a šikmých sklonu do 60° z desek dřevotřískových na sraz</t>
  </si>
  <si>
    <t>1820172347</t>
  </si>
  <si>
    <t>65</t>
  </si>
  <si>
    <t>60621149</t>
  </si>
  <si>
    <t>překližka vodovzdorná hladká/hladká bříza tl 21mm</t>
  </si>
  <si>
    <t>-546587388</t>
  </si>
  <si>
    <t>66</t>
  </si>
  <si>
    <t>998762104</t>
  </si>
  <si>
    <t>Přesun hmot tonážní pro kce tesařské v objektech v přes 24 do 36 m</t>
  </si>
  <si>
    <t>1574984667</t>
  </si>
  <si>
    <t>764</t>
  </si>
  <si>
    <t>Konstrukce klempířské</t>
  </si>
  <si>
    <t>67</t>
  </si>
  <si>
    <t>764212661</t>
  </si>
  <si>
    <t>Oplechování rovné okapové hrany z Pz s povrchovou úpravou rš 150 mm</t>
  </si>
  <si>
    <t>1315259868</t>
  </si>
  <si>
    <t>68</t>
  </si>
  <si>
    <t>764511403</t>
  </si>
  <si>
    <t>Žlab podokapní půlkruhový z Pz plechu rš 250 mm</t>
  </si>
  <si>
    <t>-248870915</t>
  </si>
  <si>
    <t>69</t>
  </si>
  <si>
    <t>764511443</t>
  </si>
  <si>
    <t>Kotlík oválný (trychtýřový) pro podokapní žlaby z Pz plechu 250/80 mm</t>
  </si>
  <si>
    <t>58553091</t>
  </si>
  <si>
    <t>70</t>
  </si>
  <si>
    <t>998764104</t>
  </si>
  <si>
    <t>Přesun hmot tonážní pro konstrukce klempířské v objektech v přes 24 do 36 m</t>
  </si>
  <si>
    <t>459461755</t>
  </si>
  <si>
    <t>766</t>
  </si>
  <si>
    <t>Konstrukce truhlářské</t>
  </si>
  <si>
    <t>71</t>
  </si>
  <si>
    <t>766660022</t>
  </si>
  <si>
    <t>Montáž dveřních křídel otvíravých jednokřídlových š přes 0,8 m požárních do ocelové zárubně</t>
  </si>
  <si>
    <t>-1793836433</t>
  </si>
  <si>
    <t>72</t>
  </si>
  <si>
    <t>RMAT0001</t>
  </si>
  <si>
    <t>větrací mřížka SIMPLEX s požární odolností EW 30 DP3</t>
  </si>
  <si>
    <t>-1865723936</t>
  </si>
  <si>
    <t>73</t>
  </si>
  <si>
    <t>611653R</t>
  </si>
  <si>
    <t>dveře jednokřídlé dřevotřískové protipožární dle PBŘ</t>
  </si>
  <si>
    <t>-253999733</t>
  </si>
  <si>
    <t>74</t>
  </si>
  <si>
    <t>998766104</t>
  </si>
  <si>
    <t>Přesun hmot tonážní pro kce truhlářské v objektech v přes 24 do 36 m</t>
  </si>
  <si>
    <t>753809825</t>
  </si>
  <si>
    <t>767</t>
  </si>
  <si>
    <t>Konstrukce zámečnické</t>
  </si>
  <si>
    <t>75</t>
  </si>
  <si>
    <t>767835001</t>
  </si>
  <si>
    <t>Montáž nástěnných žebříků z kompozitů kotvených do zdiva</t>
  </si>
  <si>
    <t>-979126143</t>
  </si>
  <si>
    <t>76</t>
  </si>
  <si>
    <t>63126082</t>
  </si>
  <si>
    <t>žebřík nástěnný kompozitní nástěnný 50x50/400mm</t>
  </si>
  <si>
    <t>-1130301011</t>
  </si>
  <si>
    <t>77</t>
  </si>
  <si>
    <t>767861000</t>
  </si>
  <si>
    <t>Montáž vnitřních kovových žebříků přímých dl do 2 m kotvených do zdiva</t>
  </si>
  <si>
    <t>1987368132</t>
  </si>
  <si>
    <t>78</t>
  </si>
  <si>
    <t>44983024</t>
  </si>
  <si>
    <t>žebřík výstupový jednoduchý přímý z pozinkované oceli dl 2m</t>
  </si>
  <si>
    <t>777116522</t>
  </si>
  <si>
    <t>79</t>
  </si>
  <si>
    <t>998767104</t>
  </si>
  <si>
    <t>Přesun hmot tonážní pro zámečnické konstrukce v objektech v přes 24 do 36 m</t>
  </si>
  <si>
    <t>39434135</t>
  </si>
  <si>
    <t>783</t>
  </si>
  <si>
    <t>Dokončovací práce - nátěry</t>
  </si>
  <si>
    <t>80</t>
  </si>
  <si>
    <t>78360R003</t>
  </si>
  <si>
    <t>Provedení krycího jednonásobného nátěru VZT dle PD</t>
  </si>
  <si>
    <t>1096856985</t>
  </si>
  <si>
    <t>02 - KZS, zemní práce, výplně, zateplení suterénu</t>
  </si>
  <si>
    <t xml:space="preserve">    1 - Zemní práce</t>
  </si>
  <si>
    <t xml:space="preserve">    4 - Vodorovné konstrukce</t>
  </si>
  <si>
    <t xml:space="preserve">    5 - Komunikace pozemní</t>
  </si>
  <si>
    <t xml:space="preserve">    711 - Izolace proti vodě, vlhkosti a plynům</t>
  </si>
  <si>
    <t xml:space="preserve">    763 - Konstrukce suché výstavby</t>
  </si>
  <si>
    <t xml:space="preserve">    765 - Krytina skládaná</t>
  </si>
  <si>
    <t xml:space="preserve">    781 - Dokončovací práce - obklady</t>
  </si>
  <si>
    <t>Zemní práce</t>
  </si>
  <si>
    <t>113106021</t>
  </si>
  <si>
    <t>Rozebrání dlažeb při překopech komunikací pro pěší z betonových dlaždic ručně</t>
  </si>
  <si>
    <t>-1476146138</t>
  </si>
  <si>
    <t>113106121</t>
  </si>
  <si>
    <t>Rozebrání dlažeb z betonových nebo kamenných dlaždic komunikací pro pěší ručně</t>
  </si>
  <si>
    <t>-217036563</t>
  </si>
  <si>
    <t>113106171</t>
  </si>
  <si>
    <t>Rozebrání dlažeb vozovek ze zámkové dlažby s ložem z kameniva ručně</t>
  </si>
  <si>
    <t>-1739707805</t>
  </si>
  <si>
    <t>113107113</t>
  </si>
  <si>
    <t>Odstranění podkladu z kameniva těženého tl přes 200 do 300 mm ručně</t>
  </si>
  <si>
    <t>-1076073665</t>
  </si>
  <si>
    <t>113154233</t>
  </si>
  <si>
    <t>Frézování živičného krytu tl 50 mm pruh š přes 1 do 2 m pl přes 500 do 1000 m2 bez překážek v trase</t>
  </si>
  <si>
    <t>-967960965</t>
  </si>
  <si>
    <t>132151101</t>
  </si>
  <si>
    <t>Hloubení rýh nezapažených š do 800 mm v hornině třídy těžitelnosti I skupiny 1 a 2 objem do 20 m3 strojně</t>
  </si>
  <si>
    <t>7363211</t>
  </si>
  <si>
    <t>174111101</t>
  </si>
  <si>
    <t>Zásyp jam, šachet rýh nebo kolem objektů sypaninou se zhutněním ručně</t>
  </si>
  <si>
    <t>928142855</t>
  </si>
  <si>
    <t>180405111</t>
  </si>
  <si>
    <t>Založení trávníku ve vegetačních prefabrikátech výsevem semene v rovině a ve svahu do 1:5</t>
  </si>
  <si>
    <t>-535866198</t>
  </si>
  <si>
    <t>00572410</t>
  </si>
  <si>
    <t>osivo směs travní parková</t>
  </si>
  <si>
    <t>kg</t>
  </si>
  <si>
    <t>1225495301</t>
  </si>
  <si>
    <t>Vodorovné konstrukce</t>
  </si>
  <si>
    <t>451577777</t>
  </si>
  <si>
    <t>Podklad nebo lože pod dlažbu vodorovný nebo do sklonu 1:5 z kameniva těženého tl přes 30 do 100 mm</t>
  </si>
  <si>
    <t>-574194487</t>
  </si>
  <si>
    <t>Komunikace pozemní</t>
  </si>
  <si>
    <t>596211110</t>
  </si>
  <si>
    <t>Kladení zámkové dlažby komunikací pro pěší ručně tl 60 mm skupiny A pl do 50 m2</t>
  </si>
  <si>
    <t>1797671815</t>
  </si>
  <si>
    <t>59246003</t>
  </si>
  <si>
    <t>dlažba plošná betonová terasová hladká 500x500x50mm</t>
  </si>
  <si>
    <t>-1532038469</t>
  </si>
  <si>
    <t>596811120</t>
  </si>
  <si>
    <t>Kladení betonové dlažby komunikací pro pěší do lože z kameniva velikosti do 0,09 m2 pl do 50 m2</t>
  </si>
  <si>
    <t>-1663776477</t>
  </si>
  <si>
    <t>BET.B06C01</t>
  </si>
  <si>
    <t>BETONOVÁ ZÁMKOVÁ DLAŽBA BEST-BEATON NESKLADBA, VÝŠKA 6CM, PŘÍRODNÍ</t>
  </si>
  <si>
    <t>-1075443373</t>
  </si>
  <si>
    <t>612311131</t>
  </si>
  <si>
    <t>Potažení vnitřních stěn vápenným štukem tloušťky do 3 mm</t>
  </si>
  <si>
    <t>1237335931</t>
  </si>
  <si>
    <t>621135002</t>
  </si>
  <si>
    <t>Vyrovnání podkladu vnějších podhledů maltou cementovou tl do 10 mm</t>
  </si>
  <si>
    <t>-672916188</t>
  </si>
  <si>
    <t>621211013</t>
  </si>
  <si>
    <t>Montáž kontaktního zateplení vnějších podhledů lepením a mechanickým kotvením polystyrénových desek do dřeva přes 40 do 80 mm</t>
  </si>
  <si>
    <t>-1993615858</t>
  </si>
  <si>
    <t>28375936</t>
  </si>
  <si>
    <t>deska EPS 70 fasádní λ=0,039 tl 80mm</t>
  </si>
  <si>
    <t>-1786432770</t>
  </si>
  <si>
    <t>621221011</t>
  </si>
  <si>
    <t>Montáž kontaktního zateplení vnějších podhledů lepením a mechanickým kotvením desek z minerální vlny s podélnou orientací do betonu a zdiva tl přes 40 do 80 mm</t>
  </si>
  <si>
    <t>-1467205001</t>
  </si>
  <si>
    <t>ISV.8592248022545</t>
  </si>
  <si>
    <t>Isover TF PROFI 80mm, λD = 0,035 (W·m-1·K-1),1000x600x80mm(pro izolaci ostění), pevnost v tahu TR 10kPa, fasádní minerální izolace s podélným vláknem.</t>
  </si>
  <si>
    <t>-717591923</t>
  </si>
  <si>
    <t>621531022.WBR.002</t>
  </si>
  <si>
    <t>Tenkovrstvá silikonová zrnitá omítka weberpas aquaBalance-zrnitý 2 mm vnějších podhledů</t>
  </si>
  <si>
    <t>-1119200450</t>
  </si>
  <si>
    <t>1572374492</t>
  </si>
  <si>
    <t>622135001</t>
  </si>
  <si>
    <t>Vyrovnání podkladu vnějších stěn maltou vápenocementovou tl do 10 mm</t>
  </si>
  <si>
    <t>-386029246</t>
  </si>
  <si>
    <t>-1576757124</t>
  </si>
  <si>
    <t>622151021</t>
  </si>
  <si>
    <t>Penetrační akrylátový nátěr vnějších mozaikových tenkovrstvých omítek stěn</t>
  </si>
  <si>
    <t>-1368141230</t>
  </si>
  <si>
    <t>622211021</t>
  </si>
  <si>
    <t>Montáž kontaktního zateplení vnějších stěn lepením a mechanickým kotvením polystyrénových desek do betonu a zdiva tl přes 80 do 120 mm</t>
  </si>
  <si>
    <t>-2095793866</t>
  </si>
  <si>
    <t>1547973466</t>
  </si>
  <si>
    <t>622221001</t>
  </si>
  <si>
    <t>Montáž kontaktního zateplení vnějších stěn lepením a mechanickým kotvením desek z minerální vlny s podélnou orientací do zdiva a betonu tl do 40 mm</t>
  </si>
  <si>
    <t>-325625887</t>
  </si>
  <si>
    <t>63140348</t>
  </si>
  <si>
    <t>deska tepelně izolační minerální kontaktních fasád podélné vlákno λ=0,041 tl 30mm</t>
  </si>
  <si>
    <t>861114575</t>
  </si>
  <si>
    <t>2111455419</t>
  </si>
  <si>
    <t>-1310139599</t>
  </si>
  <si>
    <t>622221041</t>
  </si>
  <si>
    <t>Montáž kontaktního zateplení vnějších stěn lepením a mechanickým kotvením desek z minerální vlny s podélnou orientací do zdiva a betonu tl přes 160 do 200mm</t>
  </si>
  <si>
    <t>-2063564279</t>
  </si>
  <si>
    <t>ISV.8592248022491</t>
  </si>
  <si>
    <t>Isover TF PROFI 180mm, λD = 0,035 (W·m-1·K-1),1000x600x180mm(pro izolaci ostění), pevnost v tahu TR 10kPa, fasádní minerální izolace s podélným vláknem.</t>
  </si>
  <si>
    <t>-784617384</t>
  </si>
  <si>
    <t>622222001</t>
  </si>
  <si>
    <t>Montáž kontaktního zateplení vnějšího ostění, nadpraží nebo parapetu hl. špalety do 200 mm lepením desek z minerální vlny tl do 40 mm</t>
  </si>
  <si>
    <t>461284316</t>
  </si>
  <si>
    <t>ISV.8592248026963</t>
  </si>
  <si>
    <t>Isover TF PROFI 30mm, λD = 0,035 (W·m-1·K-1),1000x600x30mm(pro izolaci ostění), pevnost v tahu TR 10kPa, fasádní minerální izolace s podélným vláknem.</t>
  </si>
  <si>
    <t>1208585773</t>
  </si>
  <si>
    <t>622252001</t>
  </si>
  <si>
    <t>Montáž profilů kontaktního zateplení připevněných mechanicky</t>
  </si>
  <si>
    <t>-181812424</t>
  </si>
  <si>
    <t>59051647</t>
  </si>
  <si>
    <t>profil zakládací Al tl 0,7mm pro ETICS pro izolant tl 100mm</t>
  </si>
  <si>
    <t>-1141285308</t>
  </si>
  <si>
    <t>622252002</t>
  </si>
  <si>
    <t>Montáž profilů kontaktního zateplení lepených</t>
  </si>
  <si>
    <t>946080036</t>
  </si>
  <si>
    <t>63127464</t>
  </si>
  <si>
    <t>profil rohový Al 15x15mm s výztužnou tkaninou š 100mm pro ETICS</t>
  </si>
  <si>
    <t>-564432600</t>
  </si>
  <si>
    <t>-623102184</t>
  </si>
  <si>
    <t>59051476</t>
  </si>
  <si>
    <t>profil začišťovací PVC 9mm s výztužnou tkaninou pro ostění ETICS</t>
  </si>
  <si>
    <t>2023527475</t>
  </si>
  <si>
    <t>-387714539</t>
  </si>
  <si>
    <t>59051512</t>
  </si>
  <si>
    <t>profil začišťovací s okapnicí PVC s výztužnou tkaninou pro parapet ETICS</t>
  </si>
  <si>
    <t>285693808</t>
  </si>
  <si>
    <t>60439484</t>
  </si>
  <si>
    <t>59051510</t>
  </si>
  <si>
    <t>profil začišťovací s okapnicí PVC s výztužnou tkaninou pro nadpraží ETICS</t>
  </si>
  <si>
    <t>-888070488</t>
  </si>
  <si>
    <t>622511112.WBR.001</t>
  </si>
  <si>
    <t>Tenkovrstvá akrylátová omítka weberpas marmolit střednězrnný vnějších stěn</t>
  </si>
  <si>
    <t>376682727</t>
  </si>
  <si>
    <t>622531022.WBR.002</t>
  </si>
  <si>
    <t>Tenkovrstvá silikonová zrnitá omítka weberpas aquaBalance-zrnitý 2 mm vnějších stěn</t>
  </si>
  <si>
    <t>714112641</t>
  </si>
  <si>
    <t>629991012</t>
  </si>
  <si>
    <t>Zakrytí výplní otvorů fólií přilepenou na začišťovací lišty</t>
  </si>
  <si>
    <t>-337935017</t>
  </si>
  <si>
    <t>853142055</t>
  </si>
  <si>
    <t>635111242</t>
  </si>
  <si>
    <t>Násyp pod podlahy z hrubého kameniva 16-32 se zhutněním</t>
  </si>
  <si>
    <t>-681642954</t>
  </si>
  <si>
    <t>636311111</t>
  </si>
  <si>
    <t>Kladení dlažby z betonových dlaždic 40x40 cm na sucho na terče z umělé hmoty do výšky do 25 mm</t>
  </si>
  <si>
    <t>1219478947</t>
  </si>
  <si>
    <t>BET.PL44C01</t>
  </si>
  <si>
    <t xml:space="preserve">BETONOVÁ DLAŽBA BEST-TERASOVÁ STANDARD  PŘÍRODNÍ, VÝŠKA 4CM, 40x40CM</t>
  </si>
  <si>
    <t>214421550</t>
  </si>
  <si>
    <t>637311131</t>
  </si>
  <si>
    <t>Okapový chodník z betonových záhonových obrubníků lože beton</t>
  </si>
  <si>
    <t>2104097823</t>
  </si>
  <si>
    <t>122</t>
  </si>
  <si>
    <t>644941111</t>
  </si>
  <si>
    <t>Osazování ventilačních mřížek velikosti do 150 x 200 mm</t>
  </si>
  <si>
    <t>-1174917189</t>
  </si>
  <si>
    <t>123</t>
  </si>
  <si>
    <t>56245611</t>
  </si>
  <si>
    <t>mřížka větrací hranatá plast se síťovinou 150x150mm</t>
  </si>
  <si>
    <t>501771063</t>
  </si>
  <si>
    <t>916231113</t>
  </si>
  <si>
    <t>Osazení chodníkového obrubníku betonového ležatého s boční opěrou do lože z betonu prostého</t>
  </si>
  <si>
    <t>-522370888</t>
  </si>
  <si>
    <t>59217001</t>
  </si>
  <si>
    <t>obrubník betonový zahradní 1000x50x250mm</t>
  </si>
  <si>
    <t>-1267271917</t>
  </si>
  <si>
    <t>941211113</t>
  </si>
  <si>
    <t>Montáž lešení řadového rámového lehkého zatížení do 200 kg/m2 š od 0,6 do 0,9 m v přes 25 do 40 m</t>
  </si>
  <si>
    <t>1451118853</t>
  </si>
  <si>
    <t>941211213</t>
  </si>
  <si>
    <t>Příplatek k lešení řadovému rámovému lehkému do 200 kg/m2 š od0,6 do 0,9 m v přes 25 do 40 m za každý den použití</t>
  </si>
  <si>
    <t>-1293066365</t>
  </si>
  <si>
    <t>941211813</t>
  </si>
  <si>
    <t>Demontáž lešení řadového rámového lehkého zatížení do 200 kg/m2 š od 0,6 do 0,9 m v přes 25 do 40 m</t>
  </si>
  <si>
    <t>620392940</t>
  </si>
  <si>
    <t>944511111</t>
  </si>
  <si>
    <t>Montáž ochranné sítě z textilie z umělých vláken</t>
  </si>
  <si>
    <t>1772524647</t>
  </si>
  <si>
    <t>944511211</t>
  </si>
  <si>
    <t>Příplatek k ochranné síti za každý den použití</t>
  </si>
  <si>
    <t>-1965196913</t>
  </si>
  <si>
    <t>944511811</t>
  </si>
  <si>
    <t>Demontáž ochranné sítě z textilie z umělých vláken</t>
  </si>
  <si>
    <t>-1978537767</t>
  </si>
  <si>
    <t>944711113</t>
  </si>
  <si>
    <t>Montáž záchytné stříšky š přes 2 do 2,5 m</t>
  </si>
  <si>
    <t>108336866</t>
  </si>
  <si>
    <t>944711213</t>
  </si>
  <si>
    <t>Příplatek k záchytné stříšce š přes 2 do 2,5 m za každý den použití</t>
  </si>
  <si>
    <t>1791730274</t>
  </si>
  <si>
    <t>944711813</t>
  </si>
  <si>
    <t>Demontáž záchytné stříšky š přes 2 do 2,5 m</t>
  </si>
  <si>
    <t>-975096988</t>
  </si>
  <si>
    <t>945411111</t>
  </si>
  <si>
    <t>Výsuvná šplhací plošina motorová s jedním podvozkem a jedním stožárem v do 80 m</t>
  </si>
  <si>
    <t>den</t>
  </si>
  <si>
    <t>1521952084</t>
  </si>
  <si>
    <t>966080103</t>
  </si>
  <si>
    <t>Bourání kontaktního zateplení z polystyrenových desek tl přes 60 do 120 mm</t>
  </si>
  <si>
    <t>-396790643</t>
  </si>
  <si>
    <t>968082016</t>
  </si>
  <si>
    <t>Vybourání plastových rámů oken včetně křídel plochy přes 1 do 2 m2</t>
  </si>
  <si>
    <t>-363503357</t>
  </si>
  <si>
    <t>968082018</t>
  </si>
  <si>
    <t>Vybourání plastových rámů oken včetně křídel plochy přes 4 m2</t>
  </si>
  <si>
    <t>-544319833</t>
  </si>
  <si>
    <t>978059641</t>
  </si>
  <si>
    <t>Odsekání a odebrání obkladů stěn z vnějších obkládaček plochy přes 1 m2</t>
  </si>
  <si>
    <t>-1196242075</t>
  </si>
  <si>
    <t>997013160</t>
  </si>
  <si>
    <t>Vnitrostaveništní doprava suti a vybouraných hmot pro budovy v přes 30 do 36 m s omezením mechanizace</t>
  </si>
  <si>
    <t>-1322853051</t>
  </si>
  <si>
    <t>997013211</t>
  </si>
  <si>
    <t>Vnitrostaveništní doprava suti a vybouraných hmot pro budovy v do 6 m ručně</t>
  </si>
  <si>
    <t>-1365464284</t>
  </si>
  <si>
    <t>384523613</t>
  </si>
  <si>
    <t>-158686854</t>
  </si>
  <si>
    <t>997013631</t>
  </si>
  <si>
    <t>Poplatek za uložení na skládce (skládkovné) stavebního odpadu směsného kód odpadu 17 09 04</t>
  </si>
  <si>
    <t>241815035</t>
  </si>
  <si>
    <t>425700724</t>
  </si>
  <si>
    <t>711</t>
  </si>
  <si>
    <t>Izolace proti vodě, vlhkosti a plynům</t>
  </si>
  <si>
    <t>711461103</t>
  </si>
  <si>
    <t>Provedení izolace proti tlakové vodě vodorovné fólií přilepenou v plné ploše</t>
  </si>
  <si>
    <t>-337918682</t>
  </si>
  <si>
    <t>28323111</t>
  </si>
  <si>
    <t>fólie HDPE (940-950kg/m3) na skládky a proti zemní vlhkosti nad úrovní terénu tl 1mm</t>
  </si>
  <si>
    <t>899940287</t>
  </si>
  <si>
    <t>711491172</t>
  </si>
  <si>
    <t>Provedení doplňků izolace proti vodě na vodorovné ploše z textilií vrstva ochranná</t>
  </si>
  <si>
    <t>-1794357551</t>
  </si>
  <si>
    <t>102419384</t>
  </si>
  <si>
    <t>998711103</t>
  </si>
  <si>
    <t>Přesun hmot tonážní pro izolace proti vodě, vlhkosti a plynům v objektech v přes 12 do 60 m</t>
  </si>
  <si>
    <t>-1818397128</t>
  </si>
  <si>
    <t>81</t>
  </si>
  <si>
    <t>2028926589</t>
  </si>
  <si>
    <t>82</t>
  </si>
  <si>
    <t>1412754510</t>
  </si>
  <si>
    <t>83</t>
  </si>
  <si>
    <t>-370998769</t>
  </si>
  <si>
    <t>84</t>
  </si>
  <si>
    <t>712363355</t>
  </si>
  <si>
    <t>Povlakové krytiny střech do 10° z tvarovaných poplastovaných lišt délky 2 m okapnice široká rš 150 mm</t>
  </si>
  <si>
    <t>-1984157264</t>
  </si>
  <si>
    <t>85</t>
  </si>
  <si>
    <t>712363361</t>
  </si>
  <si>
    <t>Povlakové krytiny střech do 10° z tvarovaných poplastovaných lišt délky 2 m tmelící lišta rš 70 mm</t>
  </si>
  <si>
    <t>384996690</t>
  </si>
  <si>
    <t>86</t>
  </si>
  <si>
    <t>712363363</t>
  </si>
  <si>
    <t>Povlakové krytiny střech do 10° z tvarovaných poplastovaných lišt délky 2 m tmelící lišta pojistná rš 100 mm</t>
  </si>
  <si>
    <t>80336283</t>
  </si>
  <si>
    <t>87</t>
  </si>
  <si>
    <t>712363369</t>
  </si>
  <si>
    <t>Povlakové krytiny střech do 10° z tvarovaných poplastovaných lišt délky 2 m příklopná lišta rš 100 mm</t>
  </si>
  <si>
    <t>204927213</t>
  </si>
  <si>
    <t>88</t>
  </si>
  <si>
    <t>712771613</t>
  </si>
  <si>
    <t>Osazení ochranné kačírkové lišty navařením na hydroizolaci</t>
  </si>
  <si>
    <t>1678811768</t>
  </si>
  <si>
    <t>89</t>
  </si>
  <si>
    <t>69334020</t>
  </si>
  <si>
    <t>lišta kačírková Al výška 40-50mm</t>
  </si>
  <si>
    <t>1136360054</t>
  </si>
  <si>
    <t>90</t>
  </si>
  <si>
    <t>1181879889</t>
  </si>
  <si>
    <t>91</t>
  </si>
  <si>
    <t>713121111</t>
  </si>
  <si>
    <t>Montáž izolace tepelné podlah volně kladenými rohožemi, pásy, dílci, deskami 1 vrstva</t>
  </si>
  <si>
    <t>1770110020</t>
  </si>
  <si>
    <t>92</t>
  </si>
  <si>
    <t>28376417</t>
  </si>
  <si>
    <t>deska XPS hrana polodrážková a hladký povrch 300kPA λ=0,035 tl 50mm</t>
  </si>
  <si>
    <t>473600415</t>
  </si>
  <si>
    <t>93</t>
  </si>
  <si>
    <t>713131141</t>
  </si>
  <si>
    <t>Montáž izolace tepelné stěn lepením celoplošně rohoží, pásů, dílců, desek</t>
  </si>
  <si>
    <t>-1769574187</t>
  </si>
  <si>
    <t>94</t>
  </si>
  <si>
    <t>-1574247017</t>
  </si>
  <si>
    <t>95</t>
  </si>
  <si>
    <t>713392451</t>
  </si>
  <si>
    <t>Montáž izolace tepelné těles vláknocementovou deskou plochy rovné</t>
  </si>
  <si>
    <t>-207042112</t>
  </si>
  <si>
    <t>96</t>
  </si>
  <si>
    <t>59156000</t>
  </si>
  <si>
    <t>deska dvouvrstvá kompozitní z kamenné minerální vlny a dřevité vlny s cementovým pojivem tl 100mm</t>
  </si>
  <si>
    <t>1712982625</t>
  </si>
  <si>
    <t>97</t>
  </si>
  <si>
    <t>1437060280</t>
  </si>
  <si>
    <t>763</t>
  </si>
  <si>
    <t>Konstrukce suché výstavby</t>
  </si>
  <si>
    <t>98</t>
  </si>
  <si>
    <t>763132112</t>
  </si>
  <si>
    <t>SDK podhled samostatný požární předěl 1xDF 15 mm TI 60 mm 40 kg/m3 + TI v CD profilu EI Z/S 30/40 dvouvrstvá spodní kce CD+UD</t>
  </si>
  <si>
    <t>1835308790</t>
  </si>
  <si>
    <t>99</t>
  </si>
  <si>
    <t>763331113</t>
  </si>
  <si>
    <t>Cementovláknitý podhled desky 1x12,5 dvouvrstvá spodní kce profil CD+UD bez izolace EI 15</t>
  </si>
  <si>
    <t>1845824006</t>
  </si>
  <si>
    <t>100</t>
  </si>
  <si>
    <t>763331209.FMC</t>
  </si>
  <si>
    <t>Cementovláknitý podhled 2S11 H20 desky 1xPowerpanel H2O 12,5 a 1x Fermacell 12,5 dvouvrstvá spodní kce profil CD+UD TI 40 mm 30 kg/m3 EI 45 DP1 shora</t>
  </si>
  <si>
    <t>-601618713</t>
  </si>
  <si>
    <t>101</t>
  </si>
  <si>
    <t>998763304</t>
  </si>
  <si>
    <t>Přesun hmot tonážní pro sádrokartonové konstrukce v objektech v přes 24 do 36 m</t>
  </si>
  <si>
    <t>-312409275</t>
  </si>
  <si>
    <t>102</t>
  </si>
  <si>
    <t>764001821</t>
  </si>
  <si>
    <t>Demontáž krytiny ze svitků nebo tabulí do suti</t>
  </si>
  <si>
    <t>734433651</t>
  </si>
  <si>
    <t>103</t>
  </si>
  <si>
    <t>764002851</t>
  </si>
  <si>
    <t>Demontáž oplechování parapetů do suti</t>
  </si>
  <si>
    <t>253838014</t>
  </si>
  <si>
    <t>104</t>
  </si>
  <si>
    <t>764111641.LND</t>
  </si>
  <si>
    <t>Krytina střechy rovné drážkováním ze svitků LINDAB SEAMLINE Elite rš 670 mm sklonu do 30°</t>
  </si>
  <si>
    <t>1869256751</t>
  </si>
  <si>
    <t>105</t>
  </si>
  <si>
    <t>764216644.LND</t>
  </si>
  <si>
    <t>Oplechování rovných parapetů LINDAB FOP-CL celoplošně lepené rš 330 mm</t>
  </si>
  <si>
    <t>-1735196060</t>
  </si>
  <si>
    <t>106</t>
  </si>
  <si>
    <t>764216645.LND</t>
  </si>
  <si>
    <t>Oplechování rovných parapetů LINDAB FOP-CL celoplošně lepené rš 400 mm</t>
  </si>
  <si>
    <t>-1071167774</t>
  </si>
  <si>
    <t>107</t>
  </si>
  <si>
    <t>-1868947327</t>
  </si>
  <si>
    <t>765</t>
  </si>
  <si>
    <t>Krytina skládaná</t>
  </si>
  <si>
    <t>108</t>
  </si>
  <si>
    <t>765191001</t>
  </si>
  <si>
    <t>Montáž pojistné hydroizolační nebo parotěsné fólie kladené ve sklonu do 20° lepením na bednění nebo izolaci</t>
  </si>
  <si>
    <t>1613567711</t>
  </si>
  <si>
    <t>109</t>
  </si>
  <si>
    <t>BDR.16040000</t>
  </si>
  <si>
    <t>BauderTOP UDS 1,5, difuzně uzavřený pojistný asfaltový pás na bednění, šířka 1,0m podélný okraj samolepící, Sd &gt; 100m, 1400g/m2</t>
  </si>
  <si>
    <t>-805058297</t>
  </si>
  <si>
    <t>110</t>
  </si>
  <si>
    <t>998765104</t>
  </si>
  <si>
    <t>Přesun hmot tonážní pro krytiny skládané v objektech v přes 24 do 36 m</t>
  </si>
  <si>
    <t>1029300107</t>
  </si>
  <si>
    <t>111</t>
  </si>
  <si>
    <t>766622115</t>
  </si>
  <si>
    <t>Montáž plastových oken plochy přes 1 m2 pevných v do 1,5 m s rámem do zdiva</t>
  </si>
  <si>
    <t>1232029390</t>
  </si>
  <si>
    <t>112</t>
  </si>
  <si>
    <t>61140051</t>
  </si>
  <si>
    <t>okno plastové otevíravé/sklopné dvojsklo přes plochu 1m2 do v 1,5m</t>
  </si>
  <si>
    <t>-717498740</t>
  </si>
  <si>
    <t>113</t>
  </si>
  <si>
    <t>502610632</t>
  </si>
  <si>
    <t>114</t>
  </si>
  <si>
    <t>767162113</t>
  </si>
  <si>
    <t>Montáž hliníkového zábradlí balkónového nebo lodžiového rovného s výplní včetně dodávky kotevních prvků délky přes 2 do 3 m</t>
  </si>
  <si>
    <t>291389728</t>
  </si>
  <si>
    <t>115</t>
  </si>
  <si>
    <t>55342102</t>
  </si>
  <si>
    <t>zábradlí hliníkové, 3x1,1m, výplň 3x bezpečnostní lepené sklo connex 33.1 - mléčná nebo čirá folie, povrchová úprava komaxit</t>
  </si>
  <si>
    <t>-328924801</t>
  </si>
  <si>
    <t>116</t>
  </si>
  <si>
    <t>767162811</t>
  </si>
  <si>
    <t>Demontáž hliníkového zábradlí balkónového nebo lodžiového rovného včetně výplně dl do 3,0 m</t>
  </si>
  <si>
    <t>-1780640113</t>
  </si>
  <si>
    <t>117</t>
  </si>
  <si>
    <t>435731573</t>
  </si>
  <si>
    <t>781</t>
  </si>
  <si>
    <t>Dokončovací práce - obklady</t>
  </si>
  <si>
    <t>118</t>
  </si>
  <si>
    <t>781121011</t>
  </si>
  <si>
    <t>Nátěr penetrační na stěnu</t>
  </si>
  <si>
    <t>-663694312</t>
  </si>
  <si>
    <t>119</t>
  </si>
  <si>
    <t>781734111</t>
  </si>
  <si>
    <t>Montáž obkladů vnějších z obkladaček nebo obkladových pásků cihelných do 50 ks/m2 lepené flexibilním lepidlem</t>
  </si>
  <si>
    <t>-640965218</t>
  </si>
  <si>
    <t>120</t>
  </si>
  <si>
    <t>59761255</t>
  </si>
  <si>
    <t>obklad keramický hladký přes 35 do 45ks/m2</t>
  </si>
  <si>
    <t>-906639220</t>
  </si>
  <si>
    <t>121</t>
  </si>
  <si>
    <t>998781101</t>
  </si>
  <si>
    <t>Přesun hmot tonážní pro obklady keramické v objektech v do 6 m</t>
  </si>
  <si>
    <t>-628651927</t>
  </si>
  <si>
    <t>03 - FVE, hromosvod</t>
  </si>
  <si>
    <t>741120R</t>
  </si>
  <si>
    <t>D+M fotovoltaické eletrárny dle PD</t>
  </si>
  <si>
    <t>soubor</t>
  </si>
  <si>
    <t>-1419750009</t>
  </si>
  <si>
    <t>741410R</t>
  </si>
  <si>
    <t>D+M hromosvodu dle PD</t>
  </si>
  <si>
    <t>-690518285</t>
  </si>
  <si>
    <t>04 - VRN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</si>
  <si>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</si>
  <si>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</si>
  <si>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</si>
  <si>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</si>
  <si>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VRN5 - Finanční náklady</t>
  </si>
  <si>
    <t>Vedlejší rozpočtové náklady</t>
  </si>
  <si>
    <t>VRN1</t>
  </si>
  <si>
    <t>Průzkumné, geodetické a projektové práce</t>
  </si>
  <si>
    <t>013002000</t>
  </si>
  <si>
    <t>Projektové práce - dokumentace skutečného provedení, kotevní plán střechy, fasády</t>
  </si>
  <si>
    <t>1024</t>
  </si>
  <si>
    <t>-1572704020</t>
  </si>
  <si>
    <t>VRN2</t>
  </si>
  <si>
    <t>Příprava staveniště</t>
  </si>
  <si>
    <t>020001000</t>
  </si>
  <si>
    <t>1565048085</t>
  </si>
  <si>
    <t>VRN3</t>
  </si>
  <si>
    <t>Zařízení staveniště</t>
  </si>
  <si>
    <t>030001000</t>
  </si>
  <si>
    <t>Zařízení staveniště - doprava, jeřáb - manipulace</t>
  </si>
  <si>
    <t>-197811001</t>
  </si>
  <si>
    <t>032002000</t>
  </si>
  <si>
    <t>Vybavení staveniště - WC, sklad , šatna, kancelář, oplocení</t>
  </si>
  <si>
    <t>měs</t>
  </si>
  <si>
    <t>1962435297</t>
  </si>
  <si>
    <t>033002000</t>
  </si>
  <si>
    <t>Připojení staveniště na inženýrské sítě</t>
  </si>
  <si>
    <t>…</t>
  </si>
  <si>
    <t>-1796181141</t>
  </si>
  <si>
    <t>039002000</t>
  </si>
  <si>
    <t>Zrušení zařízení staveniště</t>
  </si>
  <si>
    <t xml:space="preserve">kptl </t>
  </si>
  <si>
    <t>996480252</t>
  </si>
  <si>
    <t>VRN5</t>
  </si>
  <si>
    <t>Finanční náklady</t>
  </si>
  <si>
    <t>052002000</t>
  </si>
  <si>
    <t>Finanční rezerva</t>
  </si>
  <si>
    <t>-1211445046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</si>
</sst>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39</v>
      </c>
      <c r="E29" s="44"/>
      <c r="F29" s="29" t="s">
        <v>40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41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42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43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44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48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49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50</v>
      </c>
      <c r="AI60" s="39"/>
      <c r="AJ60" s="39"/>
      <c r="AK60" s="39"/>
      <c r="AL60" s="39"/>
      <c r="AM60" s="61" t="s">
        <v>51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52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53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50</v>
      </c>
      <c r="AI75" s="39"/>
      <c r="AJ75" s="39"/>
      <c r="AK75" s="39"/>
      <c r="AL75" s="39"/>
      <c r="AM75" s="61" t="s">
        <v>51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20240101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Stavební úpravy bytového domu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Kostelecká 1830, Náchod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7. 1. 2024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DEKPROJEKT s.r.o.</v>
      </c>
      <c r="AN89" s="68"/>
      <c r="AO89" s="68"/>
      <c r="AP89" s="68"/>
      <c r="AQ89" s="37"/>
      <c r="AR89" s="41"/>
      <c r="AS89" s="78" t="s">
        <v>55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>DEKPROJEKT s.r.o.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56</v>
      </c>
      <c r="D92" s="91"/>
      <c r="E92" s="91"/>
      <c r="F92" s="91"/>
      <c r="G92" s="91"/>
      <c r="H92" s="92"/>
      <c r="I92" s="93" t="s">
        <v>57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58</v>
      </c>
      <c r="AH92" s="91"/>
      <c r="AI92" s="91"/>
      <c r="AJ92" s="91"/>
      <c r="AK92" s="91"/>
      <c r="AL92" s="91"/>
      <c r="AM92" s="91"/>
      <c r="AN92" s="93" t="s">
        <v>59</v>
      </c>
      <c r="AO92" s="91"/>
      <c r="AP92" s="95"/>
      <c r="AQ92" s="96" t="s">
        <v>60</v>
      </c>
      <c r="AR92" s="41"/>
      <c r="AS92" s="97" t="s">
        <v>61</v>
      </c>
      <c r="AT92" s="98" t="s">
        <v>62</v>
      </c>
      <c r="AU92" s="98" t="s">
        <v>63</v>
      </c>
      <c r="AV92" s="98" t="s">
        <v>64</v>
      </c>
      <c r="AW92" s="98" t="s">
        <v>65</v>
      </c>
      <c r="AX92" s="98" t="s">
        <v>66</v>
      </c>
      <c r="AY92" s="98" t="s">
        <v>67</v>
      </c>
      <c r="AZ92" s="98" t="s">
        <v>68</v>
      </c>
      <c r="BA92" s="98" t="s">
        <v>69</v>
      </c>
      <c r="BB92" s="98" t="s">
        <v>70</v>
      </c>
      <c r="BC92" s="98" t="s">
        <v>71</v>
      </c>
      <c r="BD92" s="99" t="s">
        <v>72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73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ROUND(SUM(AG95:AG98),2)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ROUND(SUM(AS95:AS98),2)</f>
        <v>0</v>
      </c>
      <c r="AT94" s="111">
        <f>ROUND(SUM(AV94:AW94),2)</f>
        <v>0</v>
      </c>
      <c r="AU94" s="112">
        <f>ROUND(SUM(AU95:AU98),5)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ROUND(SUM(AZ95:AZ98),2)</f>
        <v>0</v>
      </c>
      <c r="BA94" s="111">
        <f>ROUND(SUM(BA95:BA98),2)</f>
        <v>0</v>
      </c>
      <c r="BB94" s="111">
        <f>ROUND(SUM(BB95:BB98),2)</f>
        <v>0</v>
      </c>
      <c r="BC94" s="111">
        <f>ROUND(SUM(BC95:BC98),2)</f>
        <v>0</v>
      </c>
      <c r="BD94" s="113">
        <f>ROUND(SUM(BD95:BD98),2)</f>
        <v>0</v>
      </c>
      <c r="BE94" s="6"/>
      <c r="BS94" s="114" t="s">
        <v>74</v>
      </c>
      <c r="BT94" s="114" t="s">
        <v>75</v>
      </c>
      <c r="BU94" s="115" t="s">
        <v>76</v>
      </c>
      <c r="BV94" s="114" t="s">
        <v>77</v>
      </c>
      <c r="BW94" s="114" t="s">
        <v>5</v>
      </c>
      <c r="BX94" s="114" t="s">
        <v>78</v>
      </c>
      <c r="CL94" s="114" t="s">
        <v>1</v>
      </c>
    </row>
    <row r="95" s="7" customFormat="1" ht="16.5" customHeight="1">
      <c r="A95" s="116" t="s">
        <v>79</v>
      </c>
      <c r="B95" s="117"/>
      <c r="C95" s="118"/>
      <c r="D95" s="119" t="s">
        <v>80</v>
      </c>
      <c r="E95" s="119"/>
      <c r="F95" s="119"/>
      <c r="G95" s="119"/>
      <c r="H95" s="119"/>
      <c r="I95" s="120"/>
      <c r="J95" s="119" t="s">
        <v>81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'01 - Střecha, výtahová ša...'!J30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82</v>
      </c>
      <c r="AR95" s="123"/>
      <c r="AS95" s="124">
        <v>0</v>
      </c>
      <c r="AT95" s="125">
        <f>ROUND(SUM(AV95:AW95),2)</f>
        <v>0</v>
      </c>
      <c r="AU95" s="126">
        <f>'01 - Střecha, výtahová ša...'!P134</f>
        <v>0</v>
      </c>
      <c r="AV95" s="125">
        <f>'01 - Střecha, výtahová ša...'!J33</f>
        <v>0</v>
      </c>
      <c r="AW95" s="125">
        <f>'01 - Střecha, výtahová ša...'!J34</f>
        <v>0</v>
      </c>
      <c r="AX95" s="125">
        <f>'01 - Střecha, výtahová ša...'!J35</f>
        <v>0</v>
      </c>
      <c r="AY95" s="125">
        <f>'01 - Střecha, výtahová ša...'!J36</f>
        <v>0</v>
      </c>
      <c r="AZ95" s="125">
        <f>'01 - Střecha, výtahová ša...'!F33</f>
        <v>0</v>
      </c>
      <c r="BA95" s="125">
        <f>'01 - Střecha, výtahová ša...'!F34</f>
        <v>0</v>
      </c>
      <c r="BB95" s="125">
        <f>'01 - Střecha, výtahová ša...'!F35</f>
        <v>0</v>
      </c>
      <c r="BC95" s="125">
        <f>'01 - Střecha, výtahová ša...'!F36</f>
        <v>0</v>
      </c>
      <c r="BD95" s="127">
        <f>'01 - Střecha, výtahová ša...'!F37</f>
        <v>0</v>
      </c>
      <c r="BE95" s="7"/>
      <c r="BT95" s="128" t="s">
        <v>83</v>
      </c>
      <c r="BV95" s="128" t="s">
        <v>77</v>
      </c>
      <c r="BW95" s="128" t="s">
        <v>84</v>
      </c>
      <c r="BX95" s="128" t="s">
        <v>5</v>
      </c>
      <c r="CL95" s="128" t="s">
        <v>1</v>
      </c>
      <c r="CM95" s="128" t="s">
        <v>83</v>
      </c>
    </row>
    <row r="96" s="7" customFormat="1" ht="24.75" customHeight="1">
      <c r="A96" s="116" t="s">
        <v>79</v>
      </c>
      <c r="B96" s="117"/>
      <c r="C96" s="118"/>
      <c r="D96" s="119" t="s">
        <v>85</v>
      </c>
      <c r="E96" s="119"/>
      <c r="F96" s="119"/>
      <c r="G96" s="119"/>
      <c r="H96" s="119"/>
      <c r="I96" s="120"/>
      <c r="J96" s="119" t="s">
        <v>86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'02 - KZS, zemní práce, vý...'!J30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82</v>
      </c>
      <c r="AR96" s="123"/>
      <c r="AS96" s="124">
        <v>0</v>
      </c>
      <c r="AT96" s="125">
        <f>ROUND(SUM(AV96:AW96),2)</f>
        <v>0</v>
      </c>
      <c r="AU96" s="126">
        <f>'02 - KZS, zemní práce, vý...'!P134</f>
        <v>0</v>
      </c>
      <c r="AV96" s="125">
        <f>'02 - KZS, zemní práce, vý...'!J33</f>
        <v>0</v>
      </c>
      <c r="AW96" s="125">
        <f>'02 - KZS, zemní práce, vý...'!J34</f>
        <v>0</v>
      </c>
      <c r="AX96" s="125">
        <f>'02 - KZS, zemní práce, vý...'!J35</f>
        <v>0</v>
      </c>
      <c r="AY96" s="125">
        <f>'02 - KZS, zemní práce, vý...'!J36</f>
        <v>0</v>
      </c>
      <c r="AZ96" s="125">
        <f>'02 - KZS, zemní práce, vý...'!F33</f>
        <v>0</v>
      </c>
      <c r="BA96" s="125">
        <f>'02 - KZS, zemní práce, vý...'!F34</f>
        <v>0</v>
      </c>
      <c r="BB96" s="125">
        <f>'02 - KZS, zemní práce, vý...'!F35</f>
        <v>0</v>
      </c>
      <c r="BC96" s="125">
        <f>'02 - KZS, zemní práce, vý...'!F36</f>
        <v>0</v>
      </c>
      <c r="BD96" s="127">
        <f>'02 - KZS, zemní práce, vý...'!F37</f>
        <v>0</v>
      </c>
      <c r="BE96" s="7"/>
      <c r="BT96" s="128" t="s">
        <v>83</v>
      </c>
      <c r="BV96" s="128" t="s">
        <v>77</v>
      </c>
      <c r="BW96" s="128" t="s">
        <v>87</v>
      </c>
      <c r="BX96" s="128" t="s">
        <v>5</v>
      </c>
      <c r="CL96" s="128" t="s">
        <v>1</v>
      </c>
      <c r="CM96" s="128" t="s">
        <v>83</v>
      </c>
    </row>
    <row r="97" s="7" customFormat="1" ht="16.5" customHeight="1">
      <c r="A97" s="116" t="s">
        <v>79</v>
      </c>
      <c r="B97" s="117"/>
      <c r="C97" s="118"/>
      <c r="D97" s="119" t="s">
        <v>88</v>
      </c>
      <c r="E97" s="119"/>
      <c r="F97" s="119"/>
      <c r="G97" s="119"/>
      <c r="H97" s="119"/>
      <c r="I97" s="120"/>
      <c r="J97" s="119" t="s">
        <v>89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'03 - FVE, hromosvod'!J30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82</v>
      </c>
      <c r="AR97" s="123"/>
      <c r="AS97" s="124">
        <v>0</v>
      </c>
      <c r="AT97" s="125">
        <f>ROUND(SUM(AV97:AW97),2)</f>
        <v>0</v>
      </c>
      <c r="AU97" s="126">
        <f>'03 - FVE, hromosvod'!P118</f>
        <v>0</v>
      </c>
      <c r="AV97" s="125">
        <f>'03 - FVE, hromosvod'!J33</f>
        <v>0</v>
      </c>
      <c r="AW97" s="125">
        <f>'03 - FVE, hromosvod'!J34</f>
        <v>0</v>
      </c>
      <c r="AX97" s="125">
        <f>'03 - FVE, hromosvod'!J35</f>
        <v>0</v>
      </c>
      <c r="AY97" s="125">
        <f>'03 - FVE, hromosvod'!J36</f>
        <v>0</v>
      </c>
      <c r="AZ97" s="125">
        <f>'03 - FVE, hromosvod'!F33</f>
        <v>0</v>
      </c>
      <c r="BA97" s="125">
        <f>'03 - FVE, hromosvod'!F34</f>
        <v>0</v>
      </c>
      <c r="BB97" s="125">
        <f>'03 - FVE, hromosvod'!F35</f>
        <v>0</v>
      </c>
      <c r="BC97" s="125">
        <f>'03 - FVE, hromosvod'!F36</f>
        <v>0</v>
      </c>
      <c r="BD97" s="127">
        <f>'03 - FVE, hromosvod'!F37</f>
        <v>0</v>
      </c>
      <c r="BE97" s="7"/>
      <c r="BT97" s="128" t="s">
        <v>83</v>
      </c>
      <c r="BV97" s="128" t="s">
        <v>77</v>
      </c>
      <c r="BW97" s="128" t="s">
        <v>90</v>
      </c>
      <c r="BX97" s="128" t="s">
        <v>5</v>
      </c>
      <c r="CL97" s="128" t="s">
        <v>1</v>
      </c>
      <c r="CM97" s="128" t="s">
        <v>83</v>
      </c>
    </row>
    <row r="98" s="7" customFormat="1" ht="16.5" customHeight="1">
      <c r="A98" s="116" t="s">
        <v>79</v>
      </c>
      <c r="B98" s="117"/>
      <c r="C98" s="118"/>
      <c r="D98" s="119" t="s">
        <v>91</v>
      </c>
      <c r="E98" s="119"/>
      <c r="F98" s="119"/>
      <c r="G98" s="119"/>
      <c r="H98" s="119"/>
      <c r="I98" s="120"/>
      <c r="J98" s="119" t="s">
        <v>92</v>
      </c>
      <c r="K98" s="119"/>
      <c r="L98" s="119"/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  <c r="X98" s="119"/>
      <c r="Y98" s="119"/>
      <c r="Z98" s="119"/>
      <c r="AA98" s="119"/>
      <c r="AB98" s="119"/>
      <c r="AC98" s="119"/>
      <c r="AD98" s="119"/>
      <c r="AE98" s="119"/>
      <c r="AF98" s="119"/>
      <c r="AG98" s="121">
        <f>'04 - VRN'!J30</f>
        <v>0</v>
      </c>
      <c r="AH98" s="120"/>
      <c r="AI98" s="120"/>
      <c r="AJ98" s="120"/>
      <c r="AK98" s="120"/>
      <c r="AL98" s="120"/>
      <c r="AM98" s="120"/>
      <c r="AN98" s="121">
        <f>SUM(AG98,AT98)</f>
        <v>0</v>
      </c>
      <c r="AO98" s="120"/>
      <c r="AP98" s="120"/>
      <c r="AQ98" s="122" t="s">
        <v>82</v>
      </c>
      <c r="AR98" s="123"/>
      <c r="AS98" s="129">
        <v>0</v>
      </c>
      <c r="AT98" s="130">
        <f>ROUND(SUM(AV98:AW98),2)</f>
        <v>0</v>
      </c>
      <c r="AU98" s="131">
        <f>'04 - VRN'!P121</f>
        <v>0</v>
      </c>
      <c r="AV98" s="130">
        <f>'04 - VRN'!J33</f>
        <v>0</v>
      </c>
      <c r="AW98" s="130">
        <f>'04 - VRN'!J34</f>
        <v>0</v>
      </c>
      <c r="AX98" s="130">
        <f>'04 - VRN'!J35</f>
        <v>0</v>
      </c>
      <c r="AY98" s="130">
        <f>'04 - VRN'!J36</f>
        <v>0</v>
      </c>
      <c r="AZ98" s="130">
        <f>'04 - VRN'!F33</f>
        <v>0</v>
      </c>
      <c r="BA98" s="130">
        <f>'04 - VRN'!F34</f>
        <v>0</v>
      </c>
      <c r="BB98" s="130">
        <f>'04 - VRN'!F35</f>
        <v>0</v>
      </c>
      <c r="BC98" s="130">
        <f>'04 - VRN'!F36</f>
        <v>0</v>
      </c>
      <c r="BD98" s="132">
        <f>'04 - VRN'!F37</f>
        <v>0</v>
      </c>
      <c r="BE98" s="7"/>
      <c r="BT98" s="128" t="s">
        <v>83</v>
      </c>
      <c r="BV98" s="128" t="s">
        <v>77</v>
      </c>
      <c r="BW98" s="128" t="s">
        <v>93</v>
      </c>
      <c r="BX98" s="128" t="s">
        <v>5</v>
      </c>
      <c r="CL98" s="128" t="s">
        <v>1</v>
      </c>
      <c r="CM98" s="128" t="s">
        <v>83</v>
      </c>
    </row>
    <row r="99" s="2" customFormat="1" ht="30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4"/>
      <c r="M100" s="64"/>
      <c r="N100" s="64"/>
      <c r="O100" s="64"/>
      <c r="P100" s="64"/>
      <c r="Q100" s="64"/>
      <c r="R100" s="64"/>
      <c r="S100" s="64"/>
      <c r="T100" s="64"/>
      <c r="U100" s="64"/>
      <c r="V100" s="64"/>
      <c r="W100" s="64"/>
      <c r="X100" s="64"/>
      <c r="Y100" s="64"/>
      <c r="Z100" s="64"/>
      <c r="AA100" s="64"/>
      <c r="AB100" s="64"/>
      <c r="AC100" s="64"/>
      <c r="AD100" s="64"/>
      <c r="AE100" s="64"/>
      <c r="AF100" s="64"/>
      <c r="AG100" s="64"/>
      <c r="AH100" s="64"/>
      <c r="AI100" s="64"/>
      <c r="AJ100" s="64"/>
      <c r="AK100" s="64"/>
      <c r="AL100" s="64"/>
      <c r="AM100" s="64"/>
      <c r="AN100" s="64"/>
      <c r="AO100" s="64"/>
      <c r="AP100" s="64"/>
      <c r="AQ100" s="64"/>
      <c r="AR100" s="41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</sheetData>
  <sheetProtection sheet="1" formatColumns="0" formatRows="0" objects="1" scenarios="1" spinCount="100000" saltValue="Js8iB6IYDGmVwT07CNCOQualoQwwC11cd/2whwcvus/sPf0L1VaoriNb/Qj0PK99r34/nGIrn2lajMEqEGhU9g==" hashValue="tgMw08V8ybs70IYv6SbxVpRNYHAL5ZVSjEUNCosuuvkt1H6enfzjOaBK+A6SnfikLAhn2OU1Y09UcyYcUtg7Bw==" algorithmName="SHA-512" password="CC35"/>
  <mergeCells count="5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1 - Střecha, výtahová ša...'!C2" display="/"/>
    <hyperlink ref="A96" location="'02 - KZS, zemní práce, vý...'!C2" display="/"/>
    <hyperlink ref="A97" location="'03 - FVE, hromosvod'!C2" display="/"/>
    <hyperlink ref="A98" location="'04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84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94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Stavební úpravy bytového domu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95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96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7. 1. 2024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27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31</v>
      </c>
      <c r="F21" s="35"/>
      <c r="G21" s="35"/>
      <c r="H21" s="35"/>
      <c r="I21" s="137" t="s">
        <v>27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31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35</v>
      </c>
      <c r="E30" s="35"/>
      <c r="F30" s="35"/>
      <c r="G30" s="35"/>
      <c r="H30" s="35"/>
      <c r="I30" s="35"/>
      <c r="J30" s="148">
        <f>ROUND(J134,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37</v>
      </c>
      <c r="G32" s="35"/>
      <c r="H32" s="35"/>
      <c r="I32" s="149" t="s">
        <v>36</v>
      </c>
      <c r="J32" s="149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39</v>
      </c>
      <c r="E33" s="137" t="s">
        <v>40</v>
      </c>
      <c r="F33" s="151">
        <f>ROUND((SUM(BE134:BE232)),  2)</f>
        <v>0</v>
      </c>
      <c r="G33" s="35"/>
      <c r="H33" s="35"/>
      <c r="I33" s="152">
        <v>0.20999999999999999</v>
      </c>
      <c r="J33" s="151">
        <f>ROUND(((SUM(BE134:BE232))*I33),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41</v>
      </c>
      <c r="F34" s="151">
        <f>ROUND((SUM(BF134:BF232)),  2)</f>
        <v>0</v>
      </c>
      <c r="G34" s="35"/>
      <c r="H34" s="35"/>
      <c r="I34" s="152">
        <v>0.12</v>
      </c>
      <c r="J34" s="151">
        <f>ROUND(((SUM(BF134:BF232))*I34),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42</v>
      </c>
      <c r="F35" s="151">
        <f>ROUND((SUM(BG134:BG232)),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43</v>
      </c>
      <c r="F36" s="151">
        <f>ROUND((SUM(BH134:BH232)),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44</v>
      </c>
      <c r="F37" s="151">
        <f>ROUND((SUM(BI134:BI232)),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97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Stavební úpravy bytového domu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95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01 - Střecha, výtahová šachta - strojovna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Kostelecká 1830, Náchod</v>
      </c>
      <c r="G89" s="37"/>
      <c r="H89" s="37"/>
      <c r="I89" s="29" t="s">
        <v>22</v>
      </c>
      <c r="J89" s="76" t="str">
        <f>IF(J12="","",J12)</f>
        <v>7. 1. 2024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30</v>
      </c>
      <c r="J91" s="33" t="str">
        <f>E21</f>
        <v>DEKPROJEKT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>DEKPROJEKT s.r.o.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98</v>
      </c>
      <c r="D94" s="173"/>
      <c r="E94" s="173"/>
      <c r="F94" s="173"/>
      <c r="G94" s="173"/>
      <c r="H94" s="173"/>
      <c r="I94" s="173"/>
      <c r="J94" s="174" t="s">
        <v>99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100</v>
      </c>
      <c r="D96" s="37"/>
      <c r="E96" s="37"/>
      <c r="F96" s="37"/>
      <c r="G96" s="37"/>
      <c r="H96" s="37"/>
      <c r="I96" s="37"/>
      <c r="J96" s="107">
        <f>J134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101</v>
      </c>
    </row>
    <row r="97" s="9" customFormat="1" ht="24.96" customHeight="1">
      <c r="A97" s="9"/>
      <c r="B97" s="176"/>
      <c r="C97" s="177"/>
      <c r="D97" s="178" t="s">
        <v>102</v>
      </c>
      <c r="E97" s="179"/>
      <c r="F97" s="179"/>
      <c r="G97" s="179"/>
      <c r="H97" s="179"/>
      <c r="I97" s="179"/>
      <c r="J97" s="180">
        <f>J135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103</v>
      </c>
      <c r="E98" s="185"/>
      <c r="F98" s="185"/>
      <c r="G98" s="185"/>
      <c r="H98" s="185"/>
      <c r="I98" s="185"/>
      <c r="J98" s="186">
        <f>J136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104</v>
      </c>
      <c r="E99" s="185"/>
      <c r="F99" s="185"/>
      <c r="G99" s="185"/>
      <c r="H99" s="185"/>
      <c r="I99" s="185"/>
      <c r="J99" s="186">
        <f>J139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105</v>
      </c>
      <c r="E100" s="185"/>
      <c r="F100" s="185"/>
      <c r="G100" s="185"/>
      <c r="H100" s="185"/>
      <c r="I100" s="185"/>
      <c r="J100" s="186">
        <f>J149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106</v>
      </c>
      <c r="E101" s="185"/>
      <c r="F101" s="185"/>
      <c r="G101" s="185"/>
      <c r="H101" s="185"/>
      <c r="I101" s="185"/>
      <c r="J101" s="186">
        <f>J154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107</v>
      </c>
      <c r="E102" s="185"/>
      <c r="F102" s="185"/>
      <c r="G102" s="185"/>
      <c r="H102" s="185"/>
      <c r="I102" s="185"/>
      <c r="J102" s="186">
        <f>J159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6"/>
      <c r="C103" s="177"/>
      <c r="D103" s="178" t="s">
        <v>108</v>
      </c>
      <c r="E103" s="179"/>
      <c r="F103" s="179"/>
      <c r="G103" s="179"/>
      <c r="H103" s="179"/>
      <c r="I103" s="179"/>
      <c r="J103" s="180">
        <f>J161</f>
        <v>0</v>
      </c>
      <c r="K103" s="177"/>
      <c r="L103" s="18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2"/>
      <c r="C104" s="183"/>
      <c r="D104" s="184" t="s">
        <v>109</v>
      </c>
      <c r="E104" s="185"/>
      <c r="F104" s="185"/>
      <c r="G104" s="185"/>
      <c r="H104" s="185"/>
      <c r="I104" s="185"/>
      <c r="J104" s="186">
        <f>J162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2"/>
      <c r="C105" s="183"/>
      <c r="D105" s="184" t="s">
        <v>110</v>
      </c>
      <c r="E105" s="185"/>
      <c r="F105" s="185"/>
      <c r="G105" s="185"/>
      <c r="H105" s="185"/>
      <c r="I105" s="185"/>
      <c r="J105" s="186">
        <f>J185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2"/>
      <c r="C106" s="183"/>
      <c r="D106" s="184" t="s">
        <v>111</v>
      </c>
      <c r="E106" s="185"/>
      <c r="F106" s="185"/>
      <c r="G106" s="185"/>
      <c r="H106" s="185"/>
      <c r="I106" s="185"/>
      <c r="J106" s="186">
        <f>J199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2"/>
      <c r="C107" s="183"/>
      <c r="D107" s="184" t="s">
        <v>112</v>
      </c>
      <c r="E107" s="185"/>
      <c r="F107" s="185"/>
      <c r="G107" s="185"/>
      <c r="H107" s="185"/>
      <c r="I107" s="185"/>
      <c r="J107" s="186">
        <f>J202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2"/>
      <c r="C108" s="183"/>
      <c r="D108" s="184" t="s">
        <v>113</v>
      </c>
      <c r="E108" s="185"/>
      <c r="F108" s="185"/>
      <c r="G108" s="185"/>
      <c r="H108" s="185"/>
      <c r="I108" s="185"/>
      <c r="J108" s="186">
        <f>J204</f>
        <v>0</v>
      </c>
      <c r="K108" s="183"/>
      <c r="L108" s="18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2"/>
      <c r="C109" s="183"/>
      <c r="D109" s="184" t="s">
        <v>114</v>
      </c>
      <c r="E109" s="185"/>
      <c r="F109" s="185"/>
      <c r="G109" s="185"/>
      <c r="H109" s="185"/>
      <c r="I109" s="185"/>
      <c r="J109" s="186">
        <f>J206</f>
        <v>0</v>
      </c>
      <c r="K109" s="183"/>
      <c r="L109" s="18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2"/>
      <c r="C110" s="183"/>
      <c r="D110" s="184" t="s">
        <v>115</v>
      </c>
      <c r="E110" s="185"/>
      <c r="F110" s="185"/>
      <c r="G110" s="185"/>
      <c r="H110" s="185"/>
      <c r="I110" s="185"/>
      <c r="J110" s="186">
        <f>J211</f>
        <v>0</v>
      </c>
      <c r="K110" s="183"/>
      <c r="L110" s="18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2"/>
      <c r="C111" s="183"/>
      <c r="D111" s="184" t="s">
        <v>116</v>
      </c>
      <c r="E111" s="185"/>
      <c r="F111" s="185"/>
      <c r="G111" s="185"/>
      <c r="H111" s="185"/>
      <c r="I111" s="185"/>
      <c r="J111" s="186">
        <f>J215</f>
        <v>0</v>
      </c>
      <c r="K111" s="183"/>
      <c r="L111" s="18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2"/>
      <c r="C112" s="183"/>
      <c r="D112" s="184" t="s">
        <v>117</v>
      </c>
      <c r="E112" s="185"/>
      <c r="F112" s="185"/>
      <c r="G112" s="185"/>
      <c r="H112" s="185"/>
      <c r="I112" s="185"/>
      <c r="J112" s="186">
        <f>J220</f>
        <v>0</v>
      </c>
      <c r="K112" s="183"/>
      <c r="L112" s="18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2"/>
      <c r="C113" s="183"/>
      <c r="D113" s="184" t="s">
        <v>118</v>
      </c>
      <c r="E113" s="185"/>
      <c r="F113" s="185"/>
      <c r="G113" s="185"/>
      <c r="H113" s="185"/>
      <c r="I113" s="185"/>
      <c r="J113" s="186">
        <f>J225</f>
        <v>0</v>
      </c>
      <c r="K113" s="183"/>
      <c r="L113" s="18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2"/>
      <c r="C114" s="183"/>
      <c r="D114" s="184" t="s">
        <v>119</v>
      </c>
      <c r="E114" s="185"/>
      <c r="F114" s="185"/>
      <c r="G114" s="185"/>
      <c r="H114" s="185"/>
      <c r="I114" s="185"/>
      <c r="J114" s="186">
        <f>J231</f>
        <v>0</v>
      </c>
      <c r="K114" s="183"/>
      <c r="L114" s="18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2" customFormat="1" ht="21.84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63"/>
      <c r="C116" s="64"/>
      <c r="D116" s="64"/>
      <c r="E116" s="64"/>
      <c r="F116" s="64"/>
      <c r="G116" s="64"/>
      <c r="H116" s="64"/>
      <c r="I116" s="64"/>
      <c r="J116" s="64"/>
      <c r="K116" s="64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20" s="2" customFormat="1" ht="6.96" customHeight="1">
      <c r="A120" s="35"/>
      <c r="B120" s="65"/>
      <c r="C120" s="66"/>
      <c r="D120" s="66"/>
      <c r="E120" s="66"/>
      <c r="F120" s="66"/>
      <c r="G120" s="66"/>
      <c r="H120" s="66"/>
      <c r="I120" s="66"/>
      <c r="J120" s="66"/>
      <c r="K120" s="66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24.96" customHeight="1">
      <c r="A121" s="35"/>
      <c r="B121" s="36"/>
      <c r="C121" s="20" t="s">
        <v>120</v>
      </c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2" customHeight="1">
      <c r="A123" s="35"/>
      <c r="B123" s="36"/>
      <c r="C123" s="29" t="s">
        <v>16</v>
      </c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6.5" customHeight="1">
      <c r="A124" s="35"/>
      <c r="B124" s="36"/>
      <c r="C124" s="37"/>
      <c r="D124" s="37"/>
      <c r="E124" s="171" t="str">
        <f>E7</f>
        <v>Stavební úpravy bytového domu</v>
      </c>
      <c r="F124" s="29"/>
      <c r="G124" s="29"/>
      <c r="H124" s="29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2" customHeight="1">
      <c r="A125" s="35"/>
      <c r="B125" s="36"/>
      <c r="C125" s="29" t="s">
        <v>95</v>
      </c>
      <c r="D125" s="37"/>
      <c r="E125" s="37"/>
      <c r="F125" s="37"/>
      <c r="G125" s="37"/>
      <c r="H125" s="37"/>
      <c r="I125" s="37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6.5" customHeight="1">
      <c r="A126" s="35"/>
      <c r="B126" s="36"/>
      <c r="C126" s="37"/>
      <c r="D126" s="37"/>
      <c r="E126" s="73" t="str">
        <f>E9</f>
        <v>01 - Střecha, výtahová šachta - strojovna</v>
      </c>
      <c r="F126" s="37"/>
      <c r="G126" s="37"/>
      <c r="H126" s="37"/>
      <c r="I126" s="37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6.96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2" customHeight="1">
      <c r="A128" s="35"/>
      <c r="B128" s="36"/>
      <c r="C128" s="29" t="s">
        <v>20</v>
      </c>
      <c r="D128" s="37"/>
      <c r="E128" s="37"/>
      <c r="F128" s="24" t="str">
        <f>F12</f>
        <v>Kostelecká 1830, Náchod</v>
      </c>
      <c r="G128" s="37"/>
      <c r="H128" s="37"/>
      <c r="I128" s="29" t="s">
        <v>22</v>
      </c>
      <c r="J128" s="76" t="str">
        <f>IF(J12="","",J12)</f>
        <v>7. 1. 2024</v>
      </c>
      <c r="K128" s="37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6.96" customHeight="1">
      <c r="A129" s="35"/>
      <c r="B129" s="36"/>
      <c r="C129" s="37"/>
      <c r="D129" s="37"/>
      <c r="E129" s="37"/>
      <c r="F129" s="37"/>
      <c r="G129" s="37"/>
      <c r="H129" s="37"/>
      <c r="I129" s="37"/>
      <c r="J129" s="37"/>
      <c r="K129" s="37"/>
      <c r="L129" s="60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15.15" customHeight="1">
      <c r="A130" s="35"/>
      <c r="B130" s="36"/>
      <c r="C130" s="29" t="s">
        <v>24</v>
      </c>
      <c r="D130" s="37"/>
      <c r="E130" s="37"/>
      <c r="F130" s="24" t="str">
        <f>E15</f>
        <v xml:space="preserve"> </v>
      </c>
      <c r="G130" s="37"/>
      <c r="H130" s="37"/>
      <c r="I130" s="29" t="s">
        <v>30</v>
      </c>
      <c r="J130" s="33" t="str">
        <f>E21</f>
        <v>DEKPROJEKT s.r.o.</v>
      </c>
      <c r="K130" s="37"/>
      <c r="L130" s="60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15.15" customHeight="1">
      <c r="A131" s="35"/>
      <c r="B131" s="36"/>
      <c r="C131" s="29" t="s">
        <v>28</v>
      </c>
      <c r="D131" s="37"/>
      <c r="E131" s="37"/>
      <c r="F131" s="24" t="str">
        <f>IF(E18="","",E18)</f>
        <v>Vyplň údaj</v>
      </c>
      <c r="G131" s="37"/>
      <c r="H131" s="37"/>
      <c r="I131" s="29" t="s">
        <v>33</v>
      </c>
      <c r="J131" s="33" t="str">
        <f>E24</f>
        <v>DEKPROJEKT s.r.o.</v>
      </c>
      <c r="K131" s="37"/>
      <c r="L131" s="60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2" customFormat="1" ht="10.32" customHeight="1">
      <c r="A132" s="35"/>
      <c r="B132" s="36"/>
      <c r="C132" s="37"/>
      <c r="D132" s="37"/>
      <c r="E132" s="37"/>
      <c r="F132" s="37"/>
      <c r="G132" s="37"/>
      <c r="H132" s="37"/>
      <c r="I132" s="37"/>
      <c r="J132" s="37"/>
      <c r="K132" s="37"/>
      <c r="L132" s="60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="11" customFormat="1" ht="29.28" customHeight="1">
      <c r="A133" s="188"/>
      <c r="B133" s="189"/>
      <c r="C133" s="190" t="s">
        <v>121</v>
      </c>
      <c r="D133" s="191" t="s">
        <v>60</v>
      </c>
      <c r="E133" s="191" t="s">
        <v>56</v>
      </c>
      <c r="F133" s="191" t="s">
        <v>57</v>
      </c>
      <c r="G133" s="191" t="s">
        <v>122</v>
      </c>
      <c r="H133" s="191" t="s">
        <v>123</v>
      </c>
      <c r="I133" s="191" t="s">
        <v>124</v>
      </c>
      <c r="J133" s="192" t="s">
        <v>99</v>
      </c>
      <c r="K133" s="193" t="s">
        <v>125</v>
      </c>
      <c r="L133" s="194"/>
      <c r="M133" s="97" t="s">
        <v>1</v>
      </c>
      <c r="N133" s="98" t="s">
        <v>39</v>
      </c>
      <c r="O133" s="98" t="s">
        <v>126</v>
      </c>
      <c r="P133" s="98" t="s">
        <v>127</v>
      </c>
      <c r="Q133" s="98" t="s">
        <v>128</v>
      </c>
      <c r="R133" s="98" t="s">
        <v>129</v>
      </c>
      <c r="S133" s="98" t="s">
        <v>130</v>
      </c>
      <c r="T133" s="99" t="s">
        <v>131</v>
      </c>
      <c r="U133" s="188"/>
      <c r="V133" s="188"/>
      <c r="W133" s="188"/>
      <c r="X133" s="188"/>
      <c r="Y133" s="188"/>
      <c r="Z133" s="188"/>
      <c r="AA133" s="188"/>
      <c r="AB133" s="188"/>
      <c r="AC133" s="188"/>
      <c r="AD133" s="188"/>
      <c r="AE133" s="188"/>
    </row>
    <row r="134" s="2" customFormat="1" ht="22.8" customHeight="1">
      <c r="A134" s="35"/>
      <c r="B134" s="36"/>
      <c r="C134" s="104" t="s">
        <v>132</v>
      </c>
      <c r="D134" s="37"/>
      <c r="E134" s="37"/>
      <c r="F134" s="37"/>
      <c r="G134" s="37"/>
      <c r="H134" s="37"/>
      <c r="I134" s="37"/>
      <c r="J134" s="195">
        <f>BK134</f>
        <v>0</v>
      </c>
      <c r="K134" s="37"/>
      <c r="L134" s="41"/>
      <c r="M134" s="100"/>
      <c r="N134" s="196"/>
      <c r="O134" s="101"/>
      <c r="P134" s="197">
        <f>P135+P161</f>
        <v>0</v>
      </c>
      <c r="Q134" s="101"/>
      <c r="R134" s="197">
        <f>R135+R161</f>
        <v>30.568646940000001</v>
      </c>
      <c r="S134" s="101"/>
      <c r="T134" s="198">
        <f>T135+T161</f>
        <v>9.1064030000000002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74</v>
      </c>
      <c r="AU134" s="14" t="s">
        <v>101</v>
      </c>
      <c r="BK134" s="199">
        <f>BK135+BK161</f>
        <v>0</v>
      </c>
    </row>
    <row r="135" s="12" customFormat="1" ht="25.92" customHeight="1">
      <c r="A135" s="12"/>
      <c r="B135" s="200"/>
      <c r="C135" s="201"/>
      <c r="D135" s="202" t="s">
        <v>74</v>
      </c>
      <c r="E135" s="203" t="s">
        <v>133</v>
      </c>
      <c r="F135" s="203" t="s">
        <v>134</v>
      </c>
      <c r="G135" s="201"/>
      <c r="H135" s="201"/>
      <c r="I135" s="204"/>
      <c r="J135" s="205">
        <f>BK135</f>
        <v>0</v>
      </c>
      <c r="K135" s="201"/>
      <c r="L135" s="206"/>
      <c r="M135" s="207"/>
      <c r="N135" s="208"/>
      <c r="O135" s="208"/>
      <c r="P135" s="209">
        <f>P136+P139+P149+P154+P159</f>
        <v>0</v>
      </c>
      <c r="Q135" s="208"/>
      <c r="R135" s="209">
        <f>R136+R139+R149+R154+R159</f>
        <v>22.441076640000002</v>
      </c>
      <c r="S135" s="208"/>
      <c r="T135" s="210">
        <f>T136+T139+T149+T154+T159</f>
        <v>0.70112000000000008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1" t="s">
        <v>83</v>
      </c>
      <c r="AT135" s="212" t="s">
        <v>74</v>
      </c>
      <c r="AU135" s="212" t="s">
        <v>75</v>
      </c>
      <c r="AY135" s="211" t="s">
        <v>135</v>
      </c>
      <c r="BK135" s="213">
        <f>BK136+BK139+BK149+BK154+BK159</f>
        <v>0</v>
      </c>
    </row>
    <row r="136" s="12" customFormat="1" ht="22.8" customHeight="1">
      <c r="A136" s="12"/>
      <c r="B136" s="200"/>
      <c r="C136" s="201"/>
      <c r="D136" s="202" t="s">
        <v>74</v>
      </c>
      <c r="E136" s="214" t="s">
        <v>136</v>
      </c>
      <c r="F136" s="214" t="s">
        <v>137</v>
      </c>
      <c r="G136" s="201"/>
      <c r="H136" s="201"/>
      <c r="I136" s="204"/>
      <c r="J136" s="215">
        <f>BK136</f>
        <v>0</v>
      </c>
      <c r="K136" s="201"/>
      <c r="L136" s="206"/>
      <c r="M136" s="207"/>
      <c r="N136" s="208"/>
      <c r="O136" s="208"/>
      <c r="P136" s="209">
        <f>SUM(P137:P138)</f>
        <v>0</v>
      </c>
      <c r="Q136" s="208"/>
      <c r="R136" s="209">
        <f>SUM(R137:R138)</f>
        <v>0.20719903999999997</v>
      </c>
      <c r="S136" s="208"/>
      <c r="T136" s="210">
        <f>SUM(T137:T138)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1" t="s">
        <v>83</v>
      </c>
      <c r="AT136" s="212" t="s">
        <v>74</v>
      </c>
      <c r="AU136" s="212" t="s">
        <v>83</v>
      </c>
      <c r="AY136" s="211" t="s">
        <v>135</v>
      </c>
      <c r="BK136" s="213">
        <f>SUM(BK137:BK138)</f>
        <v>0</v>
      </c>
    </row>
    <row r="137" s="2" customFormat="1" ht="37.8" customHeight="1">
      <c r="A137" s="35"/>
      <c r="B137" s="36"/>
      <c r="C137" s="216" t="s">
        <v>83</v>
      </c>
      <c r="D137" s="216" t="s">
        <v>138</v>
      </c>
      <c r="E137" s="217" t="s">
        <v>139</v>
      </c>
      <c r="F137" s="218" t="s">
        <v>140</v>
      </c>
      <c r="G137" s="219" t="s">
        <v>141</v>
      </c>
      <c r="H137" s="220">
        <v>0.432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41</v>
      </c>
      <c r="O137" s="88"/>
      <c r="P137" s="226">
        <f>O137*H137</f>
        <v>0</v>
      </c>
      <c r="Q137" s="226">
        <v>0.15273999999999999</v>
      </c>
      <c r="R137" s="226">
        <f>Q137*H137</f>
        <v>0.065983679999999989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142</v>
      </c>
      <c r="AT137" s="228" t="s">
        <v>138</v>
      </c>
      <c r="AU137" s="228" t="s">
        <v>143</v>
      </c>
      <c r="AY137" s="14" t="s">
        <v>135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143</v>
      </c>
      <c r="BK137" s="229">
        <f>ROUND(I137*H137,2)</f>
        <v>0</v>
      </c>
      <c r="BL137" s="14" t="s">
        <v>142</v>
      </c>
      <c r="BM137" s="228" t="s">
        <v>144</v>
      </c>
    </row>
    <row r="138" s="2" customFormat="1" ht="24.15" customHeight="1">
      <c r="A138" s="35"/>
      <c r="B138" s="36"/>
      <c r="C138" s="216" t="s">
        <v>143</v>
      </c>
      <c r="D138" s="216" t="s">
        <v>138</v>
      </c>
      <c r="E138" s="217" t="s">
        <v>145</v>
      </c>
      <c r="F138" s="218" t="s">
        <v>146</v>
      </c>
      <c r="G138" s="219" t="s">
        <v>141</v>
      </c>
      <c r="H138" s="220">
        <v>2.2879999999999998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41</v>
      </c>
      <c r="O138" s="88"/>
      <c r="P138" s="226">
        <f>O138*H138</f>
        <v>0</v>
      </c>
      <c r="Q138" s="226">
        <v>0.061719999999999997</v>
      </c>
      <c r="R138" s="226">
        <f>Q138*H138</f>
        <v>0.14121535999999998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142</v>
      </c>
      <c r="AT138" s="228" t="s">
        <v>138</v>
      </c>
      <c r="AU138" s="228" t="s">
        <v>143</v>
      </c>
      <c r="AY138" s="14" t="s">
        <v>135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143</v>
      </c>
      <c r="BK138" s="229">
        <f>ROUND(I138*H138,2)</f>
        <v>0</v>
      </c>
      <c r="BL138" s="14" t="s">
        <v>142</v>
      </c>
      <c r="BM138" s="228" t="s">
        <v>147</v>
      </c>
    </row>
    <row r="139" s="12" customFormat="1" ht="22.8" customHeight="1">
      <c r="A139" s="12"/>
      <c r="B139" s="200"/>
      <c r="C139" s="201"/>
      <c r="D139" s="202" t="s">
        <v>74</v>
      </c>
      <c r="E139" s="214" t="s">
        <v>148</v>
      </c>
      <c r="F139" s="214" t="s">
        <v>149</v>
      </c>
      <c r="G139" s="201"/>
      <c r="H139" s="201"/>
      <c r="I139" s="204"/>
      <c r="J139" s="215">
        <f>BK139</f>
        <v>0</v>
      </c>
      <c r="K139" s="201"/>
      <c r="L139" s="206"/>
      <c r="M139" s="207"/>
      <c r="N139" s="208"/>
      <c r="O139" s="208"/>
      <c r="P139" s="209">
        <f>SUM(P140:P148)</f>
        <v>0</v>
      </c>
      <c r="Q139" s="208"/>
      <c r="R139" s="209">
        <f>SUM(R140:R148)</f>
        <v>22.233617600000002</v>
      </c>
      <c r="S139" s="208"/>
      <c r="T139" s="210">
        <f>SUM(T140:T148)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1" t="s">
        <v>83</v>
      </c>
      <c r="AT139" s="212" t="s">
        <v>74</v>
      </c>
      <c r="AU139" s="212" t="s">
        <v>83</v>
      </c>
      <c r="AY139" s="211" t="s">
        <v>135</v>
      </c>
      <c r="BK139" s="213">
        <f>SUM(BK140:BK148)</f>
        <v>0</v>
      </c>
    </row>
    <row r="140" s="2" customFormat="1" ht="16.5" customHeight="1">
      <c r="A140" s="35"/>
      <c r="B140" s="36"/>
      <c r="C140" s="216" t="s">
        <v>136</v>
      </c>
      <c r="D140" s="216" t="s">
        <v>138</v>
      </c>
      <c r="E140" s="217" t="s">
        <v>150</v>
      </c>
      <c r="F140" s="218" t="s">
        <v>151</v>
      </c>
      <c r="G140" s="219" t="s">
        <v>141</v>
      </c>
      <c r="H140" s="220">
        <v>67.682000000000002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41</v>
      </c>
      <c r="O140" s="88"/>
      <c r="P140" s="226">
        <f>O140*H140</f>
        <v>0</v>
      </c>
      <c r="Q140" s="226">
        <v>0.00025999999999999998</v>
      </c>
      <c r="R140" s="226">
        <f>Q140*H140</f>
        <v>0.01759732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142</v>
      </c>
      <c r="AT140" s="228" t="s">
        <v>138</v>
      </c>
      <c r="AU140" s="228" t="s">
        <v>143</v>
      </c>
      <c r="AY140" s="14" t="s">
        <v>135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143</v>
      </c>
      <c r="BK140" s="229">
        <f>ROUND(I140*H140,2)</f>
        <v>0</v>
      </c>
      <c r="BL140" s="14" t="s">
        <v>142</v>
      </c>
      <c r="BM140" s="228" t="s">
        <v>152</v>
      </c>
    </row>
    <row r="141" s="2" customFormat="1" ht="24.15" customHeight="1">
      <c r="A141" s="35"/>
      <c r="B141" s="36"/>
      <c r="C141" s="216" t="s">
        <v>142</v>
      </c>
      <c r="D141" s="216" t="s">
        <v>138</v>
      </c>
      <c r="E141" s="217" t="s">
        <v>153</v>
      </c>
      <c r="F141" s="218" t="s">
        <v>154</v>
      </c>
      <c r="G141" s="219" t="s">
        <v>141</v>
      </c>
      <c r="H141" s="220">
        <v>67.682000000000002</v>
      </c>
      <c r="I141" s="221"/>
      <c r="J141" s="222">
        <f>ROUND(I141*H141,2)</f>
        <v>0</v>
      </c>
      <c r="K141" s="223"/>
      <c r="L141" s="41"/>
      <c r="M141" s="224" t="s">
        <v>1</v>
      </c>
      <c r="N141" s="225" t="s">
        <v>41</v>
      </c>
      <c r="O141" s="88"/>
      <c r="P141" s="226">
        <f>O141*H141</f>
        <v>0</v>
      </c>
      <c r="Q141" s="226">
        <v>0.00022000000000000001</v>
      </c>
      <c r="R141" s="226">
        <f>Q141*H141</f>
        <v>0.01489004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142</v>
      </c>
      <c r="AT141" s="228" t="s">
        <v>138</v>
      </c>
      <c r="AU141" s="228" t="s">
        <v>143</v>
      </c>
      <c r="AY141" s="14" t="s">
        <v>135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143</v>
      </c>
      <c r="BK141" s="229">
        <f>ROUND(I141*H141,2)</f>
        <v>0</v>
      </c>
      <c r="BL141" s="14" t="s">
        <v>142</v>
      </c>
      <c r="BM141" s="228" t="s">
        <v>155</v>
      </c>
    </row>
    <row r="142" s="2" customFormat="1" ht="44.25" customHeight="1">
      <c r="A142" s="35"/>
      <c r="B142" s="36"/>
      <c r="C142" s="216" t="s">
        <v>156</v>
      </c>
      <c r="D142" s="216" t="s">
        <v>138</v>
      </c>
      <c r="E142" s="217" t="s">
        <v>157</v>
      </c>
      <c r="F142" s="218" t="s">
        <v>158</v>
      </c>
      <c r="G142" s="219" t="s">
        <v>141</v>
      </c>
      <c r="H142" s="220">
        <v>67.682000000000002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41</v>
      </c>
      <c r="O142" s="88"/>
      <c r="P142" s="226">
        <f>O142*H142</f>
        <v>0</v>
      </c>
      <c r="Q142" s="226">
        <v>0.011520000000000001</v>
      </c>
      <c r="R142" s="226">
        <f>Q142*H142</f>
        <v>0.77969664000000005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142</v>
      </c>
      <c r="AT142" s="228" t="s">
        <v>138</v>
      </c>
      <c r="AU142" s="228" t="s">
        <v>143</v>
      </c>
      <c r="AY142" s="14" t="s">
        <v>135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143</v>
      </c>
      <c r="BK142" s="229">
        <f>ROUND(I142*H142,2)</f>
        <v>0</v>
      </c>
      <c r="BL142" s="14" t="s">
        <v>142</v>
      </c>
      <c r="BM142" s="228" t="s">
        <v>159</v>
      </c>
    </row>
    <row r="143" s="2" customFormat="1" ht="49.05" customHeight="1">
      <c r="A143" s="35"/>
      <c r="B143" s="36"/>
      <c r="C143" s="230" t="s">
        <v>148</v>
      </c>
      <c r="D143" s="230" t="s">
        <v>160</v>
      </c>
      <c r="E143" s="231" t="s">
        <v>161</v>
      </c>
      <c r="F143" s="232" t="s">
        <v>162</v>
      </c>
      <c r="G143" s="233" t="s">
        <v>141</v>
      </c>
      <c r="H143" s="234">
        <v>71.066000000000002</v>
      </c>
      <c r="I143" s="235"/>
      <c r="J143" s="236">
        <f>ROUND(I143*H143,2)</f>
        <v>0</v>
      </c>
      <c r="K143" s="237"/>
      <c r="L143" s="238"/>
      <c r="M143" s="239" t="s">
        <v>1</v>
      </c>
      <c r="N143" s="240" t="s">
        <v>41</v>
      </c>
      <c r="O143" s="88"/>
      <c r="P143" s="226">
        <f>O143*H143</f>
        <v>0</v>
      </c>
      <c r="Q143" s="226">
        <v>0.0155</v>
      </c>
      <c r="R143" s="226">
        <f>Q143*H143</f>
        <v>1.101523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163</v>
      </c>
      <c r="AT143" s="228" t="s">
        <v>160</v>
      </c>
      <c r="AU143" s="228" t="s">
        <v>143</v>
      </c>
      <c r="AY143" s="14" t="s">
        <v>135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143</v>
      </c>
      <c r="BK143" s="229">
        <f>ROUND(I143*H143,2)</f>
        <v>0</v>
      </c>
      <c r="BL143" s="14" t="s">
        <v>142</v>
      </c>
      <c r="BM143" s="228" t="s">
        <v>164</v>
      </c>
    </row>
    <row r="144" s="2" customFormat="1" ht="24.15" customHeight="1">
      <c r="A144" s="35"/>
      <c r="B144" s="36"/>
      <c r="C144" s="216" t="s">
        <v>165</v>
      </c>
      <c r="D144" s="216" t="s">
        <v>138</v>
      </c>
      <c r="E144" s="217" t="s">
        <v>166</v>
      </c>
      <c r="F144" s="218" t="s">
        <v>167</v>
      </c>
      <c r="G144" s="219" t="s">
        <v>141</v>
      </c>
      <c r="H144" s="220">
        <v>67.682000000000002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41</v>
      </c>
      <c r="O144" s="88"/>
      <c r="P144" s="226">
        <f>O144*H144</f>
        <v>0</v>
      </c>
      <c r="Q144" s="226">
        <v>0.0033</v>
      </c>
      <c r="R144" s="226">
        <f>Q144*H144</f>
        <v>0.22335060000000001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142</v>
      </c>
      <c r="AT144" s="228" t="s">
        <v>138</v>
      </c>
      <c r="AU144" s="228" t="s">
        <v>143</v>
      </c>
      <c r="AY144" s="14" t="s">
        <v>135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143</v>
      </c>
      <c r="BK144" s="229">
        <f>ROUND(I144*H144,2)</f>
        <v>0</v>
      </c>
      <c r="BL144" s="14" t="s">
        <v>142</v>
      </c>
      <c r="BM144" s="228" t="s">
        <v>168</v>
      </c>
    </row>
    <row r="145" s="2" customFormat="1" ht="16.5" customHeight="1">
      <c r="A145" s="35"/>
      <c r="B145" s="36"/>
      <c r="C145" s="216" t="s">
        <v>163</v>
      </c>
      <c r="D145" s="216" t="s">
        <v>138</v>
      </c>
      <c r="E145" s="217" t="s">
        <v>169</v>
      </c>
      <c r="F145" s="218" t="s">
        <v>170</v>
      </c>
      <c r="G145" s="219" t="s">
        <v>141</v>
      </c>
      <c r="H145" s="220">
        <v>67.682000000000002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41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142</v>
      </c>
      <c r="AT145" s="228" t="s">
        <v>138</v>
      </c>
      <c r="AU145" s="228" t="s">
        <v>143</v>
      </c>
      <c r="AY145" s="14" t="s">
        <v>135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143</v>
      </c>
      <c r="BK145" s="229">
        <f>ROUND(I145*H145,2)</f>
        <v>0</v>
      </c>
      <c r="BL145" s="14" t="s">
        <v>142</v>
      </c>
      <c r="BM145" s="228" t="s">
        <v>171</v>
      </c>
    </row>
    <row r="146" s="2" customFormat="1" ht="24.15" customHeight="1">
      <c r="A146" s="35"/>
      <c r="B146" s="36"/>
      <c r="C146" s="216" t="s">
        <v>172</v>
      </c>
      <c r="D146" s="216" t="s">
        <v>138</v>
      </c>
      <c r="E146" s="217" t="s">
        <v>173</v>
      </c>
      <c r="F146" s="218" t="s">
        <v>174</v>
      </c>
      <c r="G146" s="219" t="s">
        <v>141</v>
      </c>
      <c r="H146" s="220">
        <v>467.67000000000002</v>
      </c>
      <c r="I146" s="221"/>
      <c r="J146" s="222">
        <f>ROUND(I146*H146,2)</f>
        <v>0</v>
      </c>
      <c r="K146" s="223"/>
      <c r="L146" s="41"/>
      <c r="M146" s="224" t="s">
        <v>1</v>
      </c>
      <c r="N146" s="225" t="s">
        <v>41</v>
      </c>
      <c r="O146" s="88"/>
      <c r="P146" s="226">
        <f>O146*H146</f>
        <v>0</v>
      </c>
      <c r="Q146" s="226">
        <v>0.042000000000000003</v>
      </c>
      <c r="R146" s="226">
        <f>Q146*H146</f>
        <v>19.642140000000001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142</v>
      </c>
      <c r="AT146" s="228" t="s">
        <v>138</v>
      </c>
      <c r="AU146" s="228" t="s">
        <v>143</v>
      </c>
      <c r="AY146" s="14" t="s">
        <v>135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143</v>
      </c>
      <c r="BK146" s="229">
        <f>ROUND(I146*H146,2)</f>
        <v>0</v>
      </c>
      <c r="BL146" s="14" t="s">
        <v>142</v>
      </c>
      <c r="BM146" s="228" t="s">
        <v>175</v>
      </c>
    </row>
    <row r="147" s="2" customFormat="1" ht="24.15" customHeight="1">
      <c r="A147" s="35"/>
      <c r="B147" s="36"/>
      <c r="C147" s="216" t="s">
        <v>176</v>
      </c>
      <c r="D147" s="216" t="s">
        <v>138</v>
      </c>
      <c r="E147" s="217" t="s">
        <v>177</v>
      </c>
      <c r="F147" s="218" t="s">
        <v>178</v>
      </c>
      <c r="G147" s="219" t="s">
        <v>179</v>
      </c>
      <c r="H147" s="220">
        <v>1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41</v>
      </c>
      <c r="O147" s="88"/>
      <c r="P147" s="226">
        <f>O147*H147</f>
        <v>0</v>
      </c>
      <c r="Q147" s="226">
        <v>0.44169999999999998</v>
      </c>
      <c r="R147" s="226">
        <f>Q147*H147</f>
        <v>0.44169999999999998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142</v>
      </c>
      <c r="AT147" s="228" t="s">
        <v>138</v>
      </c>
      <c r="AU147" s="228" t="s">
        <v>143</v>
      </c>
      <c r="AY147" s="14" t="s">
        <v>135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143</v>
      </c>
      <c r="BK147" s="229">
        <f>ROUND(I147*H147,2)</f>
        <v>0</v>
      </c>
      <c r="BL147" s="14" t="s">
        <v>142</v>
      </c>
      <c r="BM147" s="228" t="s">
        <v>180</v>
      </c>
    </row>
    <row r="148" s="2" customFormat="1" ht="24.15" customHeight="1">
      <c r="A148" s="35"/>
      <c r="B148" s="36"/>
      <c r="C148" s="230" t="s">
        <v>181</v>
      </c>
      <c r="D148" s="230" t="s">
        <v>160</v>
      </c>
      <c r="E148" s="231" t="s">
        <v>182</v>
      </c>
      <c r="F148" s="232" t="s">
        <v>183</v>
      </c>
      <c r="G148" s="233" t="s">
        <v>179</v>
      </c>
      <c r="H148" s="234">
        <v>1</v>
      </c>
      <c r="I148" s="235"/>
      <c r="J148" s="236">
        <f>ROUND(I148*H148,2)</f>
        <v>0</v>
      </c>
      <c r="K148" s="237"/>
      <c r="L148" s="238"/>
      <c r="M148" s="239" t="s">
        <v>1</v>
      </c>
      <c r="N148" s="240" t="s">
        <v>41</v>
      </c>
      <c r="O148" s="88"/>
      <c r="P148" s="226">
        <f>O148*H148</f>
        <v>0</v>
      </c>
      <c r="Q148" s="226">
        <v>0.01272</v>
      </c>
      <c r="R148" s="226">
        <f>Q148*H148</f>
        <v>0.01272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163</v>
      </c>
      <c r="AT148" s="228" t="s">
        <v>160</v>
      </c>
      <c r="AU148" s="228" t="s">
        <v>143</v>
      </c>
      <c r="AY148" s="14" t="s">
        <v>135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143</v>
      </c>
      <c r="BK148" s="229">
        <f>ROUND(I148*H148,2)</f>
        <v>0</v>
      </c>
      <c r="BL148" s="14" t="s">
        <v>142</v>
      </c>
      <c r="BM148" s="228" t="s">
        <v>184</v>
      </c>
    </row>
    <row r="149" s="12" customFormat="1" ht="22.8" customHeight="1">
      <c r="A149" s="12"/>
      <c r="B149" s="200"/>
      <c r="C149" s="201"/>
      <c r="D149" s="202" t="s">
        <v>74</v>
      </c>
      <c r="E149" s="214" t="s">
        <v>172</v>
      </c>
      <c r="F149" s="214" t="s">
        <v>185</v>
      </c>
      <c r="G149" s="201"/>
      <c r="H149" s="201"/>
      <c r="I149" s="204"/>
      <c r="J149" s="215">
        <f>BK149</f>
        <v>0</v>
      </c>
      <c r="K149" s="201"/>
      <c r="L149" s="206"/>
      <c r="M149" s="207"/>
      <c r="N149" s="208"/>
      <c r="O149" s="208"/>
      <c r="P149" s="209">
        <f>SUM(P150:P153)</f>
        <v>0</v>
      </c>
      <c r="Q149" s="208"/>
      <c r="R149" s="209">
        <f>SUM(R150:R153)</f>
        <v>0.00025999999999999998</v>
      </c>
      <c r="S149" s="208"/>
      <c r="T149" s="210">
        <f>SUM(T150:T153)</f>
        <v>0.70112000000000008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1" t="s">
        <v>83</v>
      </c>
      <c r="AT149" s="212" t="s">
        <v>74</v>
      </c>
      <c r="AU149" s="212" t="s">
        <v>83</v>
      </c>
      <c r="AY149" s="211" t="s">
        <v>135</v>
      </c>
      <c r="BK149" s="213">
        <f>SUM(BK150:BK153)</f>
        <v>0</v>
      </c>
    </row>
    <row r="150" s="2" customFormat="1" ht="24.15" customHeight="1">
      <c r="A150" s="35"/>
      <c r="B150" s="36"/>
      <c r="C150" s="216" t="s">
        <v>8</v>
      </c>
      <c r="D150" s="216" t="s">
        <v>138</v>
      </c>
      <c r="E150" s="217" t="s">
        <v>186</v>
      </c>
      <c r="F150" s="218" t="s">
        <v>187</v>
      </c>
      <c r="G150" s="219" t="s">
        <v>179</v>
      </c>
      <c r="H150" s="220">
        <v>2</v>
      </c>
      <c r="I150" s="221"/>
      <c r="J150" s="222">
        <f>ROUND(I150*H150,2)</f>
        <v>0</v>
      </c>
      <c r="K150" s="223"/>
      <c r="L150" s="41"/>
      <c r="M150" s="224" t="s">
        <v>1</v>
      </c>
      <c r="N150" s="225" t="s">
        <v>41</v>
      </c>
      <c r="O150" s="88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142</v>
      </c>
      <c r="AT150" s="228" t="s">
        <v>138</v>
      </c>
      <c r="AU150" s="228" t="s">
        <v>143</v>
      </c>
      <c r="AY150" s="14" t="s">
        <v>135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4" t="s">
        <v>143</v>
      </c>
      <c r="BK150" s="229">
        <f>ROUND(I150*H150,2)</f>
        <v>0</v>
      </c>
      <c r="BL150" s="14" t="s">
        <v>142</v>
      </c>
      <c r="BM150" s="228" t="s">
        <v>188</v>
      </c>
    </row>
    <row r="151" s="2" customFormat="1" ht="16.5" customHeight="1">
      <c r="A151" s="35"/>
      <c r="B151" s="36"/>
      <c r="C151" s="230" t="s">
        <v>189</v>
      </c>
      <c r="D151" s="230" t="s">
        <v>160</v>
      </c>
      <c r="E151" s="231" t="s">
        <v>190</v>
      </c>
      <c r="F151" s="232" t="s">
        <v>191</v>
      </c>
      <c r="G151" s="233" t="s">
        <v>179</v>
      </c>
      <c r="H151" s="234">
        <v>2</v>
      </c>
      <c r="I151" s="235"/>
      <c r="J151" s="236">
        <f>ROUND(I151*H151,2)</f>
        <v>0</v>
      </c>
      <c r="K151" s="237"/>
      <c r="L151" s="238"/>
      <c r="M151" s="239" t="s">
        <v>1</v>
      </c>
      <c r="N151" s="240" t="s">
        <v>41</v>
      </c>
      <c r="O151" s="88"/>
      <c r="P151" s="226">
        <f>O151*H151</f>
        <v>0</v>
      </c>
      <c r="Q151" s="226">
        <v>0.00012999999999999999</v>
      </c>
      <c r="R151" s="226">
        <f>Q151*H151</f>
        <v>0.00025999999999999998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163</v>
      </c>
      <c r="AT151" s="228" t="s">
        <v>160</v>
      </c>
      <c r="AU151" s="228" t="s">
        <v>143</v>
      </c>
      <c r="AY151" s="14" t="s">
        <v>135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143</v>
      </c>
      <c r="BK151" s="229">
        <f>ROUND(I151*H151,2)</f>
        <v>0</v>
      </c>
      <c r="BL151" s="14" t="s">
        <v>142</v>
      </c>
      <c r="BM151" s="228" t="s">
        <v>192</v>
      </c>
    </row>
    <row r="152" s="2" customFormat="1" ht="21.75" customHeight="1">
      <c r="A152" s="35"/>
      <c r="B152" s="36"/>
      <c r="C152" s="216" t="s">
        <v>193</v>
      </c>
      <c r="D152" s="216" t="s">
        <v>138</v>
      </c>
      <c r="E152" s="217" t="s">
        <v>194</v>
      </c>
      <c r="F152" s="218" t="s">
        <v>195</v>
      </c>
      <c r="G152" s="219" t="s">
        <v>141</v>
      </c>
      <c r="H152" s="220">
        <v>2.1600000000000001</v>
      </c>
      <c r="I152" s="221"/>
      <c r="J152" s="222">
        <f>ROUND(I152*H152,2)</f>
        <v>0</v>
      </c>
      <c r="K152" s="223"/>
      <c r="L152" s="41"/>
      <c r="M152" s="224" t="s">
        <v>1</v>
      </c>
      <c r="N152" s="225" t="s">
        <v>41</v>
      </c>
      <c r="O152" s="88"/>
      <c r="P152" s="226">
        <f>O152*H152</f>
        <v>0</v>
      </c>
      <c r="Q152" s="226">
        <v>0</v>
      </c>
      <c r="R152" s="226">
        <f>Q152*H152</f>
        <v>0</v>
      </c>
      <c r="S152" s="226">
        <v>0.082000000000000003</v>
      </c>
      <c r="T152" s="227">
        <f>S152*H152</f>
        <v>0.17712000000000003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142</v>
      </c>
      <c r="AT152" s="228" t="s">
        <v>138</v>
      </c>
      <c r="AU152" s="228" t="s">
        <v>143</v>
      </c>
      <c r="AY152" s="14" t="s">
        <v>135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143</v>
      </c>
      <c r="BK152" s="229">
        <f>ROUND(I152*H152,2)</f>
        <v>0</v>
      </c>
      <c r="BL152" s="14" t="s">
        <v>142</v>
      </c>
      <c r="BM152" s="228" t="s">
        <v>196</v>
      </c>
    </row>
    <row r="153" s="2" customFormat="1" ht="24.15" customHeight="1">
      <c r="A153" s="35"/>
      <c r="B153" s="36"/>
      <c r="C153" s="216" t="s">
        <v>197</v>
      </c>
      <c r="D153" s="216" t="s">
        <v>138</v>
      </c>
      <c r="E153" s="217" t="s">
        <v>198</v>
      </c>
      <c r="F153" s="218" t="s">
        <v>199</v>
      </c>
      <c r="G153" s="219" t="s">
        <v>179</v>
      </c>
      <c r="H153" s="220">
        <v>2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41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0.26200000000000001</v>
      </c>
      <c r="T153" s="227">
        <f>S153*H153</f>
        <v>0.52400000000000002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142</v>
      </c>
      <c r="AT153" s="228" t="s">
        <v>138</v>
      </c>
      <c r="AU153" s="228" t="s">
        <v>143</v>
      </c>
      <c r="AY153" s="14" t="s">
        <v>135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143</v>
      </c>
      <c r="BK153" s="229">
        <f>ROUND(I153*H153,2)</f>
        <v>0</v>
      </c>
      <c r="BL153" s="14" t="s">
        <v>142</v>
      </c>
      <c r="BM153" s="228" t="s">
        <v>200</v>
      </c>
    </row>
    <row r="154" s="12" customFormat="1" ht="22.8" customHeight="1">
      <c r="A154" s="12"/>
      <c r="B154" s="200"/>
      <c r="C154" s="201"/>
      <c r="D154" s="202" t="s">
        <v>74</v>
      </c>
      <c r="E154" s="214" t="s">
        <v>201</v>
      </c>
      <c r="F154" s="214" t="s">
        <v>202</v>
      </c>
      <c r="G154" s="201"/>
      <c r="H154" s="201"/>
      <c r="I154" s="204"/>
      <c r="J154" s="215">
        <f>BK154</f>
        <v>0</v>
      </c>
      <c r="K154" s="201"/>
      <c r="L154" s="206"/>
      <c r="M154" s="207"/>
      <c r="N154" s="208"/>
      <c r="O154" s="208"/>
      <c r="P154" s="209">
        <f>SUM(P155:P158)</f>
        <v>0</v>
      </c>
      <c r="Q154" s="208"/>
      <c r="R154" s="209">
        <f>SUM(R155:R158)</f>
        <v>0</v>
      </c>
      <c r="S154" s="208"/>
      <c r="T154" s="210">
        <f>SUM(T155:T158)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1" t="s">
        <v>83</v>
      </c>
      <c r="AT154" s="212" t="s">
        <v>74</v>
      </c>
      <c r="AU154" s="212" t="s">
        <v>83</v>
      </c>
      <c r="AY154" s="211" t="s">
        <v>135</v>
      </c>
      <c r="BK154" s="213">
        <f>SUM(BK155:BK158)</f>
        <v>0</v>
      </c>
    </row>
    <row r="155" s="2" customFormat="1" ht="24.15" customHeight="1">
      <c r="A155" s="35"/>
      <c r="B155" s="36"/>
      <c r="C155" s="216" t="s">
        <v>203</v>
      </c>
      <c r="D155" s="216" t="s">
        <v>138</v>
      </c>
      <c r="E155" s="217" t="s">
        <v>204</v>
      </c>
      <c r="F155" s="218" t="s">
        <v>205</v>
      </c>
      <c r="G155" s="219" t="s">
        <v>206</v>
      </c>
      <c r="H155" s="220">
        <v>9.1059999999999999</v>
      </c>
      <c r="I155" s="221"/>
      <c r="J155" s="222">
        <f>ROUND(I155*H155,2)</f>
        <v>0</v>
      </c>
      <c r="K155" s="223"/>
      <c r="L155" s="41"/>
      <c r="M155" s="224" t="s">
        <v>1</v>
      </c>
      <c r="N155" s="225" t="s">
        <v>41</v>
      </c>
      <c r="O155" s="88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142</v>
      </c>
      <c r="AT155" s="228" t="s">
        <v>138</v>
      </c>
      <c r="AU155" s="228" t="s">
        <v>143</v>
      </c>
      <c r="AY155" s="14" t="s">
        <v>135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4" t="s">
        <v>143</v>
      </c>
      <c r="BK155" s="229">
        <f>ROUND(I155*H155,2)</f>
        <v>0</v>
      </c>
      <c r="BL155" s="14" t="s">
        <v>142</v>
      </c>
      <c r="BM155" s="228" t="s">
        <v>207</v>
      </c>
    </row>
    <row r="156" s="2" customFormat="1" ht="24.15" customHeight="1">
      <c r="A156" s="35"/>
      <c r="B156" s="36"/>
      <c r="C156" s="216" t="s">
        <v>208</v>
      </c>
      <c r="D156" s="216" t="s">
        <v>138</v>
      </c>
      <c r="E156" s="217" t="s">
        <v>209</v>
      </c>
      <c r="F156" s="218" t="s">
        <v>210</v>
      </c>
      <c r="G156" s="219" t="s">
        <v>206</v>
      </c>
      <c r="H156" s="220">
        <v>514.91999999999996</v>
      </c>
      <c r="I156" s="221"/>
      <c r="J156" s="222">
        <f>ROUND(I156*H156,2)</f>
        <v>0</v>
      </c>
      <c r="K156" s="223"/>
      <c r="L156" s="41"/>
      <c r="M156" s="224" t="s">
        <v>1</v>
      </c>
      <c r="N156" s="225" t="s">
        <v>41</v>
      </c>
      <c r="O156" s="88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142</v>
      </c>
      <c r="AT156" s="228" t="s">
        <v>138</v>
      </c>
      <c r="AU156" s="228" t="s">
        <v>143</v>
      </c>
      <c r="AY156" s="14" t="s">
        <v>135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143</v>
      </c>
      <c r="BK156" s="229">
        <f>ROUND(I156*H156,2)</f>
        <v>0</v>
      </c>
      <c r="BL156" s="14" t="s">
        <v>142</v>
      </c>
      <c r="BM156" s="228" t="s">
        <v>211</v>
      </c>
    </row>
    <row r="157" s="2" customFormat="1" ht="33" customHeight="1">
      <c r="A157" s="35"/>
      <c r="B157" s="36"/>
      <c r="C157" s="216" t="s">
        <v>212</v>
      </c>
      <c r="D157" s="216" t="s">
        <v>138</v>
      </c>
      <c r="E157" s="217" t="s">
        <v>213</v>
      </c>
      <c r="F157" s="218" t="s">
        <v>214</v>
      </c>
      <c r="G157" s="219" t="s">
        <v>206</v>
      </c>
      <c r="H157" s="220">
        <v>9.1059999999999999</v>
      </c>
      <c r="I157" s="221"/>
      <c r="J157" s="222">
        <f>ROUND(I157*H157,2)</f>
        <v>0</v>
      </c>
      <c r="K157" s="223"/>
      <c r="L157" s="41"/>
      <c r="M157" s="224" t="s">
        <v>1</v>
      </c>
      <c r="N157" s="225" t="s">
        <v>41</v>
      </c>
      <c r="O157" s="88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8" t="s">
        <v>142</v>
      </c>
      <c r="AT157" s="228" t="s">
        <v>138</v>
      </c>
      <c r="AU157" s="228" t="s">
        <v>143</v>
      </c>
      <c r="AY157" s="14" t="s">
        <v>135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4" t="s">
        <v>143</v>
      </c>
      <c r="BK157" s="229">
        <f>ROUND(I157*H157,2)</f>
        <v>0</v>
      </c>
      <c r="BL157" s="14" t="s">
        <v>142</v>
      </c>
      <c r="BM157" s="228" t="s">
        <v>215</v>
      </c>
    </row>
    <row r="158" s="2" customFormat="1" ht="33" customHeight="1">
      <c r="A158" s="35"/>
      <c r="B158" s="36"/>
      <c r="C158" s="216" t="s">
        <v>216</v>
      </c>
      <c r="D158" s="216" t="s">
        <v>138</v>
      </c>
      <c r="E158" s="217" t="s">
        <v>217</v>
      </c>
      <c r="F158" s="218" t="s">
        <v>218</v>
      </c>
      <c r="G158" s="219" t="s">
        <v>206</v>
      </c>
      <c r="H158" s="220">
        <v>8.5820000000000007</v>
      </c>
      <c r="I158" s="221"/>
      <c r="J158" s="222">
        <f>ROUND(I158*H158,2)</f>
        <v>0</v>
      </c>
      <c r="K158" s="223"/>
      <c r="L158" s="41"/>
      <c r="M158" s="224" t="s">
        <v>1</v>
      </c>
      <c r="N158" s="225" t="s">
        <v>41</v>
      </c>
      <c r="O158" s="88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142</v>
      </c>
      <c r="AT158" s="228" t="s">
        <v>138</v>
      </c>
      <c r="AU158" s="228" t="s">
        <v>143</v>
      </c>
      <c r="AY158" s="14" t="s">
        <v>135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4" t="s">
        <v>143</v>
      </c>
      <c r="BK158" s="229">
        <f>ROUND(I158*H158,2)</f>
        <v>0</v>
      </c>
      <c r="BL158" s="14" t="s">
        <v>142</v>
      </c>
      <c r="BM158" s="228" t="s">
        <v>219</v>
      </c>
    </row>
    <row r="159" s="12" customFormat="1" ht="22.8" customHeight="1">
      <c r="A159" s="12"/>
      <c r="B159" s="200"/>
      <c r="C159" s="201"/>
      <c r="D159" s="202" t="s">
        <v>74</v>
      </c>
      <c r="E159" s="214" t="s">
        <v>220</v>
      </c>
      <c r="F159" s="214" t="s">
        <v>221</v>
      </c>
      <c r="G159" s="201"/>
      <c r="H159" s="201"/>
      <c r="I159" s="204"/>
      <c r="J159" s="215">
        <f>BK159</f>
        <v>0</v>
      </c>
      <c r="K159" s="201"/>
      <c r="L159" s="206"/>
      <c r="M159" s="207"/>
      <c r="N159" s="208"/>
      <c r="O159" s="208"/>
      <c r="P159" s="209">
        <f>P160</f>
        <v>0</v>
      </c>
      <c r="Q159" s="208"/>
      <c r="R159" s="209">
        <f>R160</f>
        <v>0</v>
      </c>
      <c r="S159" s="208"/>
      <c r="T159" s="210">
        <f>T160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1" t="s">
        <v>83</v>
      </c>
      <c r="AT159" s="212" t="s">
        <v>74</v>
      </c>
      <c r="AU159" s="212" t="s">
        <v>83</v>
      </c>
      <c r="AY159" s="211" t="s">
        <v>135</v>
      </c>
      <c r="BK159" s="213">
        <f>BK160</f>
        <v>0</v>
      </c>
    </row>
    <row r="160" s="2" customFormat="1" ht="21.75" customHeight="1">
      <c r="A160" s="35"/>
      <c r="B160" s="36"/>
      <c r="C160" s="216" t="s">
        <v>222</v>
      </c>
      <c r="D160" s="216" t="s">
        <v>138</v>
      </c>
      <c r="E160" s="217" t="s">
        <v>223</v>
      </c>
      <c r="F160" s="218" t="s">
        <v>224</v>
      </c>
      <c r="G160" s="219" t="s">
        <v>206</v>
      </c>
      <c r="H160" s="220">
        <v>22.445</v>
      </c>
      <c r="I160" s="221"/>
      <c r="J160" s="222">
        <f>ROUND(I160*H160,2)</f>
        <v>0</v>
      </c>
      <c r="K160" s="223"/>
      <c r="L160" s="41"/>
      <c r="M160" s="224" t="s">
        <v>1</v>
      </c>
      <c r="N160" s="225" t="s">
        <v>41</v>
      </c>
      <c r="O160" s="88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142</v>
      </c>
      <c r="AT160" s="228" t="s">
        <v>138</v>
      </c>
      <c r="AU160" s="228" t="s">
        <v>143</v>
      </c>
      <c r="AY160" s="14" t="s">
        <v>135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4" t="s">
        <v>143</v>
      </c>
      <c r="BK160" s="229">
        <f>ROUND(I160*H160,2)</f>
        <v>0</v>
      </c>
      <c r="BL160" s="14" t="s">
        <v>142</v>
      </c>
      <c r="BM160" s="228" t="s">
        <v>225</v>
      </c>
    </row>
    <row r="161" s="12" customFormat="1" ht="25.92" customHeight="1">
      <c r="A161" s="12"/>
      <c r="B161" s="200"/>
      <c r="C161" s="201"/>
      <c r="D161" s="202" t="s">
        <v>74</v>
      </c>
      <c r="E161" s="203" t="s">
        <v>226</v>
      </c>
      <c r="F161" s="203" t="s">
        <v>227</v>
      </c>
      <c r="G161" s="201"/>
      <c r="H161" s="201"/>
      <c r="I161" s="204"/>
      <c r="J161" s="205">
        <f>BK161</f>
        <v>0</v>
      </c>
      <c r="K161" s="201"/>
      <c r="L161" s="206"/>
      <c r="M161" s="207"/>
      <c r="N161" s="208"/>
      <c r="O161" s="208"/>
      <c r="P161" s="209">
        <f>P162+P185+P199+P202+P204+P206+P211+P215+P220+P225+P231</f>
        <v>0</v>
      </c>
      <c r="Q161" s="208"/>
      <c r="R161" s="209">
        <f>R162+R185+R199+R202+R204+R206+R211+R215+R220+R225+R231</f>
        <v>8.1275703000000004</v>
      </c>
      <c r="S161" s="208"/>
      <c r="T161" s="210">
        <f>T162+T185+T199+T202+T204+T206+T211+T215+T220+T225+T231</f>
        <v>8.4052830000000007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1" t="s">
        <v>143</v>
      </c>
      <c r="AT161" s="212" t="s">
        <v>74</v>
      </c>
      <c r="AU161" s="212" t="s">
        <v>75</v>
      </c>
      <c r="AY161" s="211" t="s">
        <v>135</v>
      </c>
      <c r="BK161" s="213">
        <f>BK162+BK185+BK199+BK202+BK204+BK206+BK211+BK215+BK220+BK225+BK231</f>
        <v>0</v>
      </c>
    </row>
    <row r="162" s="12" customFormat="1" ht="22.8" customHeight="1">
      <c r="A162" s="12"/>
      <c r="B162" s="200"/>
      <c r="C162" s="201"/>
      <c r="D162" s="202" t="s">
        <v>74</v>
      </c>
      <c r="E162" s="214" t="s">
        <v>228</v>
      </c>
      <c r="F162" s="214" t="s">
        <v>229</v>
      </c>
      <c r="G162" s="201"/>
      <c r="H162" s="201"/>
      <c r="I162" s="204"/>
      <c r="J162" s="215">
        <f>BK162</f>
        <v>0</v>
      </c>
      <c r="K162" s="201"/>
      <c r="L162" s="206"/>
      <c r="M162" s="207"/>
      <c r="N162" s="208"/>
      <c r="O162" s="208"/>
      <c r="P162" s="209">
        <f>SUM(P163:P184)</f>
        <v>0</v>
      </c>
      <c r="Q162" s="208"/>
      <c r="R162" s="209">
        <f>SUM(R163:R184)</f>
        <v>1.9250689899999998</v>
      </c>
      <c r="S162" s="208"/>
      <c r="T162" s="210">
        <f>SUM(T163:T184)</f>
        <v>1.6204480000000001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1" t="s">
        <v>143</v>
      </c>
      <c r="AT162" s="212" t="s">
        <v>74</v>
      </c>
      <c r="AU162" s="212" t="s">
        <v>83</v>
      </c>
      <c r="AY162" s="211" t="s">
        <v>135</v>
      </c>
      <c r="BK162" s="213">
        <f>SUM(BK163:BK184)</f>
        <v>0</v>
      </c>
    </row>
    <row r="163" s="2" customFormat="1" ht="24.15" customHeight="1">
      <c r="A163" s="35"/>
      <c r="B163" s="36"/>
      <c r="C163" s="216" t="s">
        <v>7</v>
      </c>
      <c r="D163" s="216" t="s">
        <v>138</v>
      </c>
      <c r="E163" s="217" t="s">
        <v>230</v>
      </c>
      <c r="F163" s="218" t="s">
        <v>231</v>
      </c>
      <c r="G163" s="219" t="s">
        <v>141</v>
      </c>
      <c r="H163" s="220">
        <v>3.6000000000000001</v>
      </c>
      <c r="I163" s="221"/>
      <c r="J163" s="222">
        <f>ROUND(I163*H163,2)</f>
        <v>0</v>
      </c>
      <c r="K163" s="223"/>
      <c r="L163" s="41"/>
      <c r="M163" s="224" t="s">
        <v>1</v>
      </c>
      <c r="N163" s="225" t="s">
        <v>41</v>
      </c>
      <c r="O163" s="88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8" t="s">
        <v>203</v>
      </c>
      <c r="AT163" s="228" t="s">
        <v>138</v>
      </c>
      <c r="AU163" s="228" t="s">
        <v>143</v>
      </c>
      <c r="AY163" s="14" t="s">
        <v>135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4" t="s">
        <v>143</v>
      </c>
      <c r="BK163" s="229">
        <f>ROUND(I163*H163,2)</f>
        <v>0</v>
      </c>
      <c r="BL163" s="14" t="s">
        <v>203</v>
      </c>
      <c r="BM163" s="228" t="s">
        <v>232</v>
      </c>
    </row>
    <row r="164" s="2" customFormat="1" ht="24.15" customHeight="1">
      <c r="A164" s="35"/>
      <c r="B164" s="36"/>
      <c r="C164" s="230" t="s">
        <v>233</v>
      </c>
      <c r="D164" s="230" t="s">
        <v>160</v>
      </c>
      <c r="E164" s="231" t="s">
        <v>234</v>
      </c>
      <c r="F164" s="232" t="s">
        <v>235</v>
      </c>
      <c r="G164" s="233" t="s">
        <v>141</v>
      </c>
      <c r="H164" s="234">
        <v>4.1959999999999997</v>
      </c>
      <c r="I164" s="235"/>
      <c r="J164" s="236">
        <f>ROUND(I164*H164,2)</f>
        <v>0</v>
      </c>
      <c r="K164" s="237"/>
      <c r="L164" s="238"/>
      <c r="M164" s="239" t="s">
        <v>1</v>
      </c>
      <c r="N164" s="240" t="s">
        <v>41</v>
      </c>
      <c r="O164" s="88"/>
      <c r="P164" s="226">
        <f>O164*H164</f>
        <v>0</v>
      </c>
      <c r="Q164" s="226">
        <v>0.0040000000000000001</v>
      </c>
      <c r="R164" s="226">
        <f>Q164*H164</f>
        <v>0.016784</v>
      </c>
      <c r="S164" s="226">
        <v>0</v>
      </c>
      <c r="T164" s="22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8" t="s">
        <v>236</v>
      </c>
      <c r="AT164" s="228" t="s">
        <v>160</v>
      </c>
      <c r="AU164" s="228" t="s">
        <v>143</v>
      </c>
      <c r="AY164" s="14" t="s">
        <v>135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4" t="s">
        <v>143</v>
      </c>
      <c r="BK164" s="229">
        <f>ROUND(I164*H164,2)</f>
        <v>0</v>
      </c>
      <c r="BL164" s="14" t="s">
        <v>203</v>
      </c>
      <c r="BM164" s="228" t="s">
        <v>237</v>
      </c>
    </row>
    <row r="165" s="2" customFormat="1" ht="24.15" customHeight="1">
      <c r="A165" s="35"/>
      <c r="B165" s="36"/>
      <c r="C165" s="230" t="s">
        <v>238</v>
      </c>
      <c r="D165" s="230" t="s">
        <v>160</v>
      </c>
      <c r="E165" s="231" t="s">
        <v>239</v>
      </c>
      <c r="F165" s="232" t="s">
        <v>240</v>
      </c>
      <c r="G165" s="233" t="s">
        <v>179</v>
      </c>
      <c r="H165" s="234">
        <v>2</v>
      </c>
      <c r="I165" s="235"/>
      <c r="J165" s="236">
        <f>ROUND(I165*H165,2)</f>
        <v>0</v>
      </c>
      <c r="K165" s="237"/>
      <c r="L165" s="238"/>
      <c r="M165" s="239" t="s">
        <v>1</v>
      </c>
      <c r="N165" s="240" t="s">
        <v>41</v>
      </c>
      <c r="O165" s="88"/>
      <c r="P165" s="226">
        <f>O165*H165</f>
        <v>0</v>
      </c>
      <c r="Q165" s="226">
        <v>0.0017099999999999999</v>
      </c>
      <c r="R165" s="226">
        <f>Q165*H165</f>
        <v>0.0034199999999999999</v>
      </c>
      <c r="S165" s="226">
        <v>0</v>
      </c>
      <c r="T165" s="22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8" t="s">
        <v>236</v>
      </c>
      <c r="AT165" s="228" t="s">
        <v>160</v>
      </c>
      <c r="AU165" s="228" t="s">
        <v>143</v>
      </c>
      <c r="AY165" s="14" t="s">
        <v>135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4" t="s">
        <v>143</v>
      </c>
      <c r="BK165" s="229">
        <f>ROUND(I165*H165,2)</f>
        <v>0</v>
      </c>
      <c r="BL165" s="14" t="s">
        <v>203</v>
      </c>
      <c r="BM165" s="228" t="s">
        <v>241</v>
      </c>
    </row>
    <row r="166" s="2" customFormat="1" ht="24.15" customHeight="1">
      <c r="A166" s="35"/>
      <c r="B166" s="36"/>
      <c r="C166" s="230" t="s">
        <v>242</v>
      </c>
      <c r="D166" s="230" t="s">
        <v>160</v>
      </c>
      <c r="E166" s="231" t="s">
        <v>243</v>
      </c>
      <c r="F166" s="232" t="s">
        <v>244</v>
      </c>
      <c r="G166" s="233" t="s">
        <v>179</v>
      </c>
      <c r="H166" s="234">
        <v>2</v>
      </c>
      <c r="I166" s="235"/>
      <c r="J166" s="236">
        <f>ROUND(I166*H166,2)</f>
        <v>0</v>
      </c>
      <c r="K166" s="237"/>
      <c r="L166" s="238"/>
      <c r="M166" s="239" t="s">
        <v>1</v>
      </c>
      <c r="N166" s="240" t="s">
        <v>41</v>
      </c>
      <c r="O166" s="88"/>
      <c r="P166" s="226">
        <f>O166*H166</f>
        <v>0</v>
      </c>
      <c r="Q166" s="226">
        <v>0.0026800000000000001</v>
      </c>
      <c r="R166" s="226">
        <f>Q166*H166</f>
        <v>0.0053600000000000002</v>
      </c>
      <c r="S166" s="226">
        <v>0</v>
      </c>
      <c r="T166" s="22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8" t="s">
        <v>236</v>
      </c>
      <c r="AT166" s="228" t="s">
        <v>160</v>
      </c>
      <c r="AU166" s="228" t="s">
        <v>143</v>
      </c>
      <c r="AY166" s="14" t="s">
        <v>135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4" t="s">
        <v>143</v>
      </c>
      <c r="BK166" s="229">
        <f>ROUND(I166*H166,2)</f>
        <v>0</v>
      </c>
      <c r="BL166" s="14" t="s">
        <v>203</v>
      </c>
      <c r="BM166" s="228" t="s">
        <v>245</v>
      </c>
    </row>
    <row r="167" s="2" customFormat="1" ht="24.15" customHeight="1">
      <c r="A167" s="35"/>
      <c r="B167" s="36"/>
      <c r="C167" s="216" t="s">
        <v>246</v>
      </c>
      <c r="D167" s="216" t="s">
        <v>138</v>
      </c>
      <c r="E167" s="217" t="s">
        <v>247</v>
      </c>
      <c r="F167" s="218" t="s">
        <v>248</v>
      </c>
      <c r="G167" s="219" t="s">
        <v>141</v>
      </c>
      <c r="H167" s="220">
        <v>37.649999999999999</v>
      </c>
      <c r="I167" s="221"/>
      <c r="J167" s="222">
        <f>ROUND(I167*H167,2)</f>
        <v>0</v>
      </c>
      <c r="K167" s="223"/>
      <c r="L167" s="41"/>
      <c r="M167" s="224" t="s">
        <v>1</v>
      </c>
      <c r="N167" s="225" t="s">
        <v>41</v>
      </c>
      <c r="O167" s="88"/>
      <c r="P167" s="226">
        <f>O167*H167</f>
        <v>0</v>
      </c>
      <c r="Q167" s="226">
        <v>3.0000000000000001E-05</v>
      </c>
      <c r="R167" s="226">
        <f>Q167*H167</f>
        <v>0.0011295000000000001</v>
      </c>
      <c r="S167" s="226">
        <v>0</v>
      </c>
      <c r="T167" s="22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8" t="s">
        <v>203</v>
      </c>
      <c r="AT167" s="228" t="s">
        <v>138</v>
      </c>
      <c r="AU167" s="228" t="s">
        <v>143</v>
      </c>
      <c r="AY167" s="14" t="s">
        <v>135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4" t="s">
        <v>143</v>
      </c>
      <c r="BK167" s="229">
        <f>ROUND(I167*H167,2)</f>
        <v>0</v>
      </c>
      <c r="BL167" s="14" t="s">
        <v>203</v>
      </c>
      <c r="BM167" s="228" t="s">
        <v>249</v>
      </c>
    </row>
    <row r="168" s="2" customFormat="1" ht="24.15" customHeight="1">
      <c r="A168" s="35"/>
      <c r="B168" s="36"/>
      <c r="C168" s="230" t="s">
        <v>250</v>
      </c>
      <c r="D168" s="230" t="s">
        <v>160</v>
      </c>
      <c r="E168" s="231" t="s">
        <v>251</v>
      </c>
      <c r="F168" s="232" t="s">
        <v>252</v>
      </c>
      <c r="G168" s="233" t="s">
        <v>141</v>
      </c>
      <c r="H168" s="234">
        <v>43.881</v>
      </c>
      <c r="I168" s="235"/>
      <c r="J168" s="236">
        <f>ROUND(I168*H168,2)</f>
        <v>0</v>
      </c>
      <c r="K168" s="237"/>
      <c r="L168" s="238"/>
      <c r="M168" s="239" t="s">
        <v>1</v>
      </c>
      <c r="N168" s="240" t="s">
        <v>41</v>
      </c>
      <c r="O168" s="88"/>
      <c r="P168" s="226">
        <f>O168*H168</f>
        <v>0</v>
      </c>
      <c r="Q168" s="226">
        <v>0.0020999999999999999</v>
      </c>
      <c r="R168" s="226">
        <f>Q168*H168</f>
        <v>0.092150099999999999</v>
      </c>
      <c r="S168" s="226">
        <v>0</v>
      </c>
      <c r="T168" s="22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8" t="s">
        <v>236</v>
      </c>
      <c r="AT168" s="228" t="s">
        <v>160</v>
      </c>
      <c r="AU168" s="228" t="s">
        <v>143</v>
      </c>
      <c r="AY168" s="14" t="s">
        <v>135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4" t="s">
        <v>143</v>
      </c>
      <c r="BK168" s="229">
        <f>ROUND(I168*H168,2)</f>
        <v>0</v>
      </c>
      <c r="BL168" s="14" t="s">
        <v>203</v>
      </c>
      <c r="BM168" s="228" t="s">
        <v>253</v>
      </c>
    </row>
    <row r="169" s="2" customFormat="1" ht="24.15" customHeight="1">
      <c r="A169" s="35"/>
      <c r="B169" s="36"/>
      <c r="C169" s="216" t="s">
        <v>254</v>
      </c>
      <c r="D169" s="216" t="s">
        <v>138</v>
      </c>
      <c r="E169" s="217" t="s">
        <v>247</v>
      </c>
      <c r="F169" s="218" t="s">
        <v>248</v>
      </c>
      <c r="G169" s="219" t="s">
        <v>141</v>
      </c>
      <c r="H169" s="220">
        <v>467.67000000000002</v>
      </c>
      <c r="I169" s="221"/>
      <c r="J169" s="222">
        <f>ROUND(I169*H169,2)</f>
        <v>0</v>
      </c>
      <c r="K169" s="223"/>
      <c r="L169" s="41"/>
      <c r="M169" s="224" t="s">
        <v>1</v>
      </c>
      <c r="N169" s="225" t="s">
        <v>41</v>
      </c>
      <c r="O169" s="88"/>
      <c r="P169" s="226">
        <f>O169*H169</f>
        <v>0</v>
      </c>
      <c r="Q169" s="226">
        <v>3.0000000000000001E-05</v>
      </c>
      <c r="R169" s="226">
        <f>Q169*H169</f>
        <v>0.0140301</v>
      </c>
      <c r="S169" s="226">
        <v>0</v>
      </c>
      <c r="T169" s="22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8" t="s">
        <v>203</v>
      </c>
      <c r="AT169" s="228" t="s">
        <v>138</v>
      </c>
      <c r="AU169" s="228" t="s">
        <v>143</v>
      </c>
      <c r="AY169" s="14" t="s">
        <v>135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4" t="s">
        <v>143</v>
      </c>
      <c r="BK169" s="229">
        <f>ROUND(I169*H169,2)</f>
        <v>0</v>
      </c>
      <c r="BL169" s="14" t="s">
        <v>203</v>
      </c>
      <c r="BM169" s="228" t="s">
        <v>255</v>
      </c>
    </row>
    <row r="170" s="2" customFormat="1" ht="24.15" customHeight="1">
      <c r="A170" s="35"/>
      <c r="B170" s="36"/>
      <c r="C170" s="230" t="s">
        <v>256</v>
      </c>
      <c r="D170" s="230" t="s">
        <v>160</v>
      </c>
      <c r="E170" s="231" t="s">
        <v>251</v>
      </c>
      <c r="F170" s="232" t="s">
        <v>252</v>
      </c>
      <c r="G170" s="233" t="s">
        <v>141</v>
      </c>
      <c r="H170" s="234">
        <v>545.06899999999996</v>
      </c>
      <c r="I170" s="235"/>
      <c r="J170" s="236">
        <f>ROUND(I170*H170,2)</f>
        <v>0</v>
      </c>
      <c r="K170" s="237"/>
      <c r="L170" s="238"/>
      <c r="M170" s="239" t="s">
        <v>1</v>
      </c>
      <c r="N170" s="240" t="s">
        <v>41</v>
      </c>
      <c r="O170" s="88"/>
      <c r="P170" s="226">
        <f>O170*H170</f>
        <v>0</v>
      </c>
      <c r="Q170" s="226">
        <v>0.0020999999999999999</v>
      </c>
      <c r="R170" s="226">
        <f>Q170*H170</f>
        <v>1.1446448999999999</v>
      </c>
      <c r="S170" s="226">
        <v>0</v>
      </c>
      <c r="T170" s="22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8" t="s">
        <v>236</v>
      </c>
      <c r="AT170" s="228" t="s">
        <v>160</v>
      </c>
      <c r="AU170" s="228" t="s">
        <v>143</v>
      </c>
      <c r="AY170" s="14" t="s">
        <v>135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4" t="s">
        <v>143</v>
      </c>
      <c r="BK170" s="229">
        <f>ROUND(I170*H170,2)</f>
        <v>0</v>
      </c>
      <c r="BL170" s="14" t="s">
        <v>203</v>
      </c>
      <c r="BM170" s="228" t="s">
        <v>257</v>
      </c>
    </row>
    <row r="171" s="2" customFormat="1" ht="24.15" customHeight="1">
      <c r="A171" s="35"/>
      <c r="B171" s="36"/>
      <c r="C171" s="216" t="s">
        <v>258</v>
      </c>
      <c r="D171" s="216" t="s">
        <v>138</v>
      </c>
      <c r="E171" s="217" t="s">
        <v>259</v>
      </c>
      <c r="F171" s="218" t="s">
        <v>260</v>
      </c>
      <c r="G171" s="219" t="s">
        <v>141</v>
      </c>
      <c r="H171" s="220">
        <v>506.38999999999999</v>
      </c>
      <c r="I171" s="221"/>
      <c r="J171" s="222">
        <f>ROUND(I171*H171,2)</f>
        <v>0</v>
      </c>
      <c r="K171" s="223"/>
      <c r="L171" s="41"/>
      <c r="M171" s="224" t="s">
        <v>1</v>
      </c>
      <c r="N171" s="225" t="s">
        <v>41</v>
      </c>
      <c r="O171" s="88"/>
      <c r="P171" s="226">
        <f>O171*H171</f>
        <v>0</v>
      </c>
      <c r="Q171" s="226">
        <v>0</v>
      </c>
      <c r="R171" s="226">
        <f>Q171*H171</f>
        <v>0</v>
      </c>
      <c r="S171" s="226">
        <v>0.0032000000000000002</v>
      </c>
      <c r="T171" s="227">
        <f>S171*H171</f>
        <v>1.6204480000000001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8" t="s">
        <v>203</v>
      </c>
      <c r="AT171" s="228" t="s">
        <v>138</v>
      </c>
      <c r="AU171" s="228" t="s">
        <v>143</v>
      </c>
      <c r="AY171" s="14" t="s">
        <v>135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4" t="s">
        <v>143</v>
      </c>
      <c r="BK171" s="229">
        <f>ROUND(I171*H171,2)</f>
        <v>0</v>
      </c>
      <c r="BL171" s="14" t="s">
        <v>203</v>
      </c>
      <c r="BM171" s="228" t="s">
        <v>261</v>
      </c>
    </row>
    <row r="172" s="2" customFormat="1" ht="24.15" customHeight="1">
      <c r="A172" s="35"/>
      <c r="B172" s="36"/>
      <c r="C172" s="216" t="s">
        <v>262</v>
      </c>
      <c r="D172" s="216" t="s">
        <v>138</v>
      </c>
      <c r="E172" s="217" t="s">
        <v>263</v>
      </c>
      <c r="F172" s="218" t="s">
        <v>264</v>
      </c>
      <c r="G172" s="219" t="s">
        <v>265</v>
      </c>
      <c r="H172" s="220">
        <v>24.847000000000001</v>
      </c>
      <c r="I172" s="221"/>
      <c r="J172" s="222">
        <f>ROUND(I172*H172,2)</f>
        <v>0</v>
      </c>
      <c r="K172" s="223"/>
      <c r="L172" s="41"/>
      <c r="M172" s="224" t="s">
        <v>1</v>
      </c>
      <c r="N172" s="225" t="s">
        <v>41</v>
      </c>
      <c r="O172" s="88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8" t="s">
        <v>142</v>
      </c>
      <c r="AT172" s="228" t="s">
        <v>138</v>
      </c>
      <c r="AU172" s="228" t="s">
        <v>143</v>
      </c>
      <c r="AY172" s="14" t="s">
        <v>135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4" t="s">
        <v>143</v>
      </c>
      <c r="BK172" s="229">
        <f>ROUND(I172*H172,2)</f>
        <v>0</v>
      </c>
      <c r="BL172" s="14" t="s">
        <v>142</v>
      </c>
      <c r="BM172" s="228" t="s">
        <v>266</v>
      </c>
    </row>
    <row r="173" s="2" customFormat="1" ht="37.8" customHeight="1">
      <c r="A173" s="35"/>
      <c r="B173" s="36"/>
      <c r="C173" s="216" t="s">
        <v>267</v>
      </c>
      <c r="D173" s="216" t="s">
        <v>138</v>
      </c>
      <c r="E173" s="217" t="s">
        <v>268</v>
      </c>
      <c r="F173" s="218" t="s">
        <v>269</v>
      </c>
      <c r="G173" s="219" t="s">
        <v>265</v>
      </c>
      <c r="H173" s="220">
        <v>24.847000000000001</v>
      </c>
      <c r="I173" s="221"/>
      <c r="J173" s="222">
        <f>ROUND(I173*H173,2)</f>
        <v>0</v>
      </c>
      <c r="K173" s="223"/>
      <c r="L173" s="41"/>
      <c r="M173" s="224" t="s">
        <v>1</v>
      </c>
      <c r="N173" s="225" t="s">
        <v>41</v>
      </c>
      <c r="O173" s="88"/>
      <c r="P173" s="226">
        <f>O173*H173</f>
        <v>0</v>
      </c>
      <c r="Q173" s="226">
        <v>0.00059999999999999995</v>
      </c>
      <c r="R173" s="226">
        <f>Q173*H173</f>
        <v>0.0149082</v>
      </c>
      <c r="S173" s="226">
        <v>0</v>
      </c>
      <c r="T173" s="22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8" t="s">
        <v>203</v>
      </c>
      <c r="AT173" s="228" t="s">
        <v>138</v>
      </c>
      <c r="AU173" s="228" t="s">
        <v>143</v>
      </c>
      <c r="AY173" s="14" t="s">
        <v>135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4" t="s">
        <v>143</v>
      </c>
      <c r="BK173" s="229">
        <f>ROUND(I173*H173,2)</f>
        <v>0</v>
      </c>
      <c r="BL173" s="14" t="s">
        <v>203</v>
      </c>
      <c r="BM173" s="228" t="s">
        <v>270</v>
      </c>
    </row>
    <row r="174" s="2" customFormat="1" ht="33" customHeight="1">
      <c r="A174" s="35"/>
      <c r="B174" s="36"/>
      <c r="C174" s="216" t="s">
        <v>236</v>
      </c>
      <c r="D174" s="216" t="s">
        <v>138</v>
      </c>
      <c r="E174" s="217" t="s">
        <v>271</v>
      </c>
      <c r="F174" s="218" t="s">
        <v>272</v>
      </c>
      <c r="G174" s="219" t="s">
        <v>265</v>
      </c>
      <c r="H174" s="220">
        <v>99.878</v>
      </c>
      <c r="I174" s="221"/>
      <c r="J174" s="222">
        <f>ROUND(I174*H174,2)</f>
        <v>0</v>
      </c>
      <c r="K174" s="223"/>
      <c r="L174" s="41"/>
      <c r="M174" s="224" t="s">
        <v>1</v>
      </c>
      <c r="N174" s="225" t="s">
        <v>41</v>
      </c>
      <c r="O174" s="88"/>
      <c r="P174" s="226">
        <f>O174*H174</f>
        <v>0</v>
      </c>
      <c r="Q174" s="226">
        <v>0.0015</v>
      </c>
      <c r="R174" s="226">
        <f>Q174*H174</f>
        <v>0.14981700000000001</v>
      </c>
      <c r="S174" s="226">
        <v>0</v>
      </c>
      <c r="T174" s="22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8" t="s">
        <v>203</v>
      </c>
      <c r="AT174" s="228" t="s">
        <v>138</v>
      </c>
      <c r="AU174" s="228" t="s">
        <v>143</v>
      </c>
      <c r="AY174" s="14" t="s">
        <v>135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4" t="s">
        <v>143</v>
      </c>
      <c r="BK174" s="229">
        <f>ROUND(I174*H174,2)</f>
        <v>0</v>
      </c>
      <c r="BL174" s="14" t="s">
        <v>203</v>
      </c>
      <c r="BM174" s="228" t="s">
        <v>273</v>
      </c>
    </row>
    <row r="175" s="2" customFormat="1" ht="33" customHeight="1">
      <c r="A175" s="35"/>
      <c r="B175" s="36"/>
      <c r="C175" s="216" t="s">
        <v>274</v>
      </c>
      <c r="D175" s="216" t="s">
        <v>138</v>
      </c>
      <c r="E175" s="217" t="s">
        <v>275</v>
      </c>
      <c r="F175" s="218" t="s">
        <v>276</v>
      </c>
      <c r="G175" s="219" t="s">
        <v>141</v>
      </c>
      <c r="H175" s="220">
        <v>17.478999999999999</v>
      </c>
      <c r="I175" s="221"/>
      <c r="J175" s="222">
        <f>ROUND(I175*H175,2)</f>
        <v>0</v>
      </c>
      <c r="K175" s="223"/>
      <c r="L175" s="41"/>
      <c r="M175" s="224" t="s">
        <v>1</v>
      </c>
      <c r="N175" s="225" t="s">
        <v>41</v>
      </c>
      <c r="O175" s="88"/>
      <c r="P175" s="226">
        <f>O175*H175</f>
        <v>0</v>
      </c>
      <c r="Q175" s="226">
        <v>0.010800000000000001</v>
      </c>
      <c r="R175" s="226">
        <f>Q175*H175</f>
        <v>0.1887732</v>
      </c>
      <c r="S175" s="226">
        <v>0</v>
      </c>
      <c r="T175" s="22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8" t="s">
        <v>203</v>
      </c>
      <c r="AT175" s="228" t="s">
        <v>138</v>
      </c>
      <c r="AU175" s="228" t="s">
        <v>143</v>
      </c>
      <c r="AY175" s="14" t="s">
        <v>135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4" t="s">
        <v>143</v>
      </c>
      <c r="BK175" s="229">
        <f>ROUND(I175*H175,2)</f>
        <v>0</v>
      </c>
      <c r="BL175" s="14" t="s">
        <v>203</v>
      </c>
      <c r="BM175" s="228" t="s">
        <v>277</v>
      </c>
    </row>
    <row r="176" s="2" customFormat="1" ht="24.15" customHeight="1">
      <c r="A176" s="35"/>
      <c r="B176" s="36"/>
      <c r="C176" s="216" t="s">
        <v>278</v>
      </c>
      <c r="D176" s="216" t="s">
        <v>138</v>
      </c>
      <c r="E176" s="217" t="s">
        <v>279</v>
      </c>
      <c r="F176" s="218" t="s">
        <v>280</v>
      </c>
      <c r="G176" s="219" t="s">
        <v>141</v>
      </c>
      <c r="H176" s="220">
        <v>506.38999999999999</v>
      </c>
      <c r="I176" s="221"/>
      <c r="J176" s="222">
        <f>ROUND(I176*H176,2)</f>
        <v>0</v>
      </c>
      <c r="K176" s="223"/>
      <c r="L176" s="41"/>
      <c r="M176" s="224" t="s">
        <v>1</v>
      </c>
      <c r="N176" s="225" t="s">
        <v>41</v>
      </c>
      <c r="O176" s="88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8" t="s">
        <v>203</v>
      </c>
      <c r="AT176" s="228" t="s">
        <v>138</v>
      </c>
      <c r="AU176" s="228" t="s">
        <v>143</v>
      </c>
      <c r="AY176" s="14" t="s">
        <v>135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4" t="s">
        <v>143</v>
      </c>
      <c r="BK176" s="229">
        <f>ROUND(I176*H176,2)</f>
        <v>0</v>
      </c>
      <c r="BL176" s="14" t="s">
        <v>203</v>
      </c>
      <c r="BM176" s="228" t="s">
        <v>281</v>
      </c>
    </row>
    <row r="177" s="2" customFormat="1" ht="24.15" customHeight="1">
      <c r="A177" s="35"/>
      <c r="B177" s="36"/>
      <c r="C177" s="230" t="s">
        <v>282</v>
      </c>
      <c r="D177" s="230" t="s">
        <v>160</v>
      </c>
      <c r="E177" s="231" t="s">
        <v>283</v>
      </c>
      <c r="F177" s="232" t="s">
        <v>284</v>
      </c>
      <c r="G177" s="233" t="s">
        <v>141</v>
      </c>
      <c r="H177" s="234">
        <v>584.88</v>
      </c>
      <c r="I177" s="235"/>
      <c r="J177" s="236">
        <f>ROUND(I177*H177,2)</f>
        <v>0</v>
      </c>
      <c r="K177" s="237"/>
      <c r="L177" s="238"/>
      <c r="M177" s="239" t="s">
        <v>1</v>
      </c>
      <c r="N177" s="240" t="s">
        <v>41</v>
      </c>
      <c r="O177" s="88"/>
      <c r="P177" s="226">
        <f>O177*H177</f>
        <v>0</v>
      </c>
      <c r="Q177" s="226">
        <v>0.00012999999999999999</v>
      </c>
      <c r="R177" s="226">
        <f>Q177*H177</f>
        <v>0.076034399999999988</v>
      </c>
      <c r="S177" s="226">
        <v>0</v>
      </c>
      <c r="T177" s="22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8" t="s">
        <v>236</v>
      </c>
      <c r="AT177" s="228" t="s">
        <v>160</v>
      </c>
      <c r="AU177" s="228" t="s">
        <v>143</v>
      </c>
      <c r="AY177" s="14" t="s">
        <v>135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4" t="s">
        <v>143</v>
      </c>
      <c r="BK177" s="229">
        <f>ROUND(I177*H177,2)</f>
        <v>0</v>
      </c>
      <c r="BL177" s="14" t="s">
        <v>203</v>
      </c>
      <c r="BM177" s="228" t="s">
        <v>285</v>
      </c>
    </row>
    <row r="178" s="2" customFormat="1" ht="24.15" customHeight="1">
      <c r="A178" s="35"/>
      <c r="B178" s="36"/>
      <c r="C178" s="216" t="s">
        <v>286</v>
      </c>
      <c r="D178" s="216" t="s">
        <v>138</v>
      </c>
      <c r="E178" s="217" t="s">
        <v>279</v>
      </c>
      <c r="F178" s="218" t="s">
        <v>280</v>
      </c>
      <c r="G178" s="219" t="s">
        <v>141</v>
      </c>
      <c r="H178" s="220">
        <v>37.649999999999999</v>
      </c>
      <c r="I178" s="221"/>
      <c r="J178" s="222">
        <f>ROUND(I178*H178,2)</f>
        <v>0</v>
      </c>
      <c r="K178" s="223"/>
      <c r="L178" s="41"/>
      <c r="M178" s="224" t="s">
        <v>1</v>
      </c>
      <c r="N178" s="225" t="s">
        <v>41</v>
      </c>
      <c r="O178" s="88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8" t="s">
        <v>142</v>
      </c>
      <c r="AT178" s="228" t="s">
        <v>138</v>
      </c>
      <c r="AU178" s="228" t="s">
        <v>143</v>
      </c>
      <c r="AY178" s="14" t="s">
        <v>135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4" t="s">
        <v>143</v>
      </c>
      <c r="BK178" s="229">
        <f>ROUND(I178*H178,2)</f>
        <v>0</v>
      </c>
      <c r="BL178" s="14" t="s">
        <v>142</v>
      </c>
      <c r="BM178" s="228" t="s">
        <v>287</v>
      </c>
    </row>
    <row r="179" s="2" customFormat="1" ht="24.15" customHeight="1">
      <c r="A179" s="35"/>
      <c r="B179" s="36"/>
      <c r="C179" s="230" t="s">
        <v>288</v>
      </c>
      <c r="D179" s="230" t="s">
        <v>160</v>
      </c>
      <c r="E179" s="231" t="s">
        <v>289</v>
      </c>
      <c r="F179" s="232" t="s">
        <v>290</v>
      </c>
      <c r="G179" s="233" t="s">
        <v>141</v>
      </c>
      <c r="H179" s="234">
        <v>43.485999999999997</v>
      </c>
      <c r="I179" s="235"/>
      <c r="J179" s="236">
        <f>ROUND(I179*H179,2)</f>
        <v>0</v>
      </c>
      <c r="K179" s="237"/>
      <c r="L179" s="238"/>
      <c r="M179" s="239" t="s">
        <v>1</v>
      </c>
      <c r="N179" s="240" t="s">
        <v>41</v>
      </c>
      <c r="O179" s="88"/>
      <c r="P179" s="226">
        <f>O179*H179</f>
        <v>0</v>
      </c>
      <c r="Q179" s="226">
        <v>0.00010000000000000001</v>
      </c>
      <c r="R179" s="226">
        <f>Q179*H179</f>
        <v>0.0043486000000000002</v>
      </c>
      <c r="S179" s="226">
        <v>0</v>
      </c>
      <c r="T179" s="22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8" t="s">
        <v>163</v>
      </c>
      <c r="AT179" s="228" t="s">
        <v>160</v>
      </c>
      <c r="AU179" s="228" t="s">
        <v>143</v>
      </c>
      <c r="AY179" s="14" t="s">
        <v>135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4" t="s">
        <v>143</v>
      </c>
      <c r="BK179" s="229">
        <f>ROUND(I179*H179,2)</f>
        <v>0</v>
      </c>
      <c r="BL179" s="14" t="s">
        <v>142</v>
      </c>
      <c r="BM179" s="228" t="s">
        <v>291</v>
      </c>
    </row>
    <row r="180" s="2" customFormat="1" ht="24.15" customHeight="1">
      <c r="A180" s="35"/>
      <c r="B180" s="36"/>
      <c r="C180" s="216" t="s">
        <v>292</v>
      </c>
      <c r="D180" s="216" t="s">
        <v>138</v>
      </c>
      <c r="E180" s="217" t="s">
        <v>279</v>
      </c>
      <c r="F180" s="218" t="s">
        <v>280</v>
      </c>
      <c r="G180" s="219" t="s">
        <v>141</v>
      </c>
      <c r="H180" s="220">
        <v>37.649999999999999</v>
      </c>
      <c r="I180" s="221"/>
      <c r="J180" s="222">
        <f>ROUND(I180*H180,2)</f>
        <v>0</v>
      </c>
      <c r="K180" s="223"/>
      <c r="L180" s="41"/>
      <c r="M180" s="224" t="s">
        <v>1</v>
      </c>
      <c r="N180" s="225" t="s">
        <v>41</v>
      </c>
      <c r="O180" s="88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8" t="s">
        <v>203</v>
      </c>
      <c r="AT180" s="228" t="s">
        <v>138</v>
      </c>
      <c r="AU180" s="228" t="s">
        <v>143</v>
      </c>
      <c r="AY180" s="14" t="s">
        <v>135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4" t="s">
        <v>143</v>
      </c>
      <c r="BK180" s="229">
        <f>ROUND(I180*H180,2)</f>
        <v>0</v>
      </c>
      <c r="BL180" s="14" t="s">
        <v>203</v>
      </c>
      <c r="BM180" s="228" t="s">
        <v>293</v>
      </c>
    </row>
    <row r="181" s="2" customFormat="1" ht="24.15" customHeight="1">
      <c r="A181" s="35"/>
      <c r="B181" s="36"/>
      <c r="C181" s="230" t="s">
        <v>294</v>
      </c>
      <c r="D181" s="230" t="s">
        <v>160</v>
      </c>
      <c r="E181" s="231" t="s">
        <v>295</v>
      </c>
      <c r="F181" s="232" t="s">
        <v>296</v>
      </c>
      <c r="G181" s="233" t="s">
        <v>141</v>
      </c>
      <c r="H181" s="234">
        <v>43.485999999999997</v>
      </c>
      <c r="I181" s="235"/>
      <c r="J181" s="236">
        <f>ROUND(I181*H181,2)</f>
        <v>0</v>
      </c>
      <c r="K181" s="237"/>
      <c r="L181" s="238"/>
      <c r="M181" s="239" t="s">
        <v>1</v>
      </c>
      <c r="N181" s="240" t="s">
        <v>41</v>
      </c>
      <c r="O181" s="88"/>
      <c r="P181" s="226">
        <f>O181*H181</f>
        <v>0</v>
      </c>
      <c r="Q181" s="226">
        <v>0.00014999999999999999</v>
      </c>
      <c r="R181" s="226">
        <f>Q181*H181</f>
        <v>0.006522899999999999</v>
      </c>
      <c r="S181" s="226">
        <v>0</v>
      </c>
      <c r="T181" s="22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8" t="s">
        <v>236</v>
      </c>
      <c r="AT181" s="228" t="s">
        <v>160</v>
      </c>
      <c r="AU181" s="228" t="s">
        <v>143</v>
      </c>
      <c r="AY181" s="14" t="s">
        <v>135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4" t="s">
        <v>143</v>
      </c>
      <c r="BK181" s="229">
        <f>ROUND(I181*H181,2)</f>
        <v>0</v>
      </c>
      <c r="BL181" s="14" t="s">
        <v>203</v>
      </c>
      <c r="BM181" s="228" t="s">
        <v>297</v>
      </c>
    </row>
    <row r="182" s="2" customFormat="1" ht="24.15" customHeight="1">
      <c r="A182" s="35"/>
      <c r="B182" s="36"/>
      <c r="C182" s="216" t="s">
        <v>298</v>
      </c>
      <c r="D182" s="216" t="s">
        <v>138</v>
      </c>
      <c r="E182" s="217" t="s">
        <v>299</v>
      </c>
      <c r="F182" s="218" t="s">
        <v>300</v>
      </c>
      <c r="G182" s="219" t="s">
        <v>141</v>
      </c>
      <c r="H182" s="220">
        <v>67.917000000000002</v>
      </c>
      <c r="I182" s="221"/>
      <c r="J182" s="222">
        <f>ROUND(I182*H182,2)</f>
        <v>0</v>
      </c>
      <c r="K182" s="223"/>
      <c r="L182" s="41"/>
      <c r="M182" s="224" t="s">
        <v>1</v>
      </c>
      <c r="N182" s="225" t="s">
        <v>41</v>
      </c>
      <c r="O182" s="88"/>
      <c r="P182" s="226">
        <f>O182*H182</f>
        <v>0</v>
      </c>
      <c r="Q182" s="226">
        <v>0.00076999999999999996</v>
      </c>
      <c r="R182" s="226">
        <f>Q182*H182</f>
        <v>0.052296089999999996</v>
      </c>
      <c r="S182" s="226">
        <v>0</v>
      </c>
      <c r="T182" s="22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8" t="s">
        <v>203</v>
      </c>
      <c r="AT182" s="228" t="s">
        <v>138</v>
      </c>
      <c r="AU182" s="228" t="s">
        <v>143</v>
      </c>
      <c r="AY182" s="14" t="s">
        <v>135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4" t="s">
        <v>143</v>
      </c>
      <c r="BK182" s="229">
        <f>ROUND(I182*H182,2)</f>
        <v>0</v>
      </c>
      <c r="BL182" s="14" t="s">
        <v>203</v>
      </c>
      <c r="BM182" s="228" t="s">
        <v>301</v>
      </c>
    </row>
    <row r="183" s="2" customFormat="1" ht="24.15" customHeight="1">
      <c r="A183" s="35"/>
      <c r="B183" s="36"/>
      <c r="C183" s="230" t="s">
        <v>302</v>
      </c>
      <c r="D183" s="230" t="s">
        <v>160</v>
      </c>
      <c r="E183" s="231" t="s">
        <v>303</v>
      </c>
      <c r="F183" s="232" t="s">
        <v>304</v>
      </c>
      <c r="G183" s="233" t="s">
        <v>141</v>
      </c>
      <c r="H183" s="234">
        <v>81.5</v>
      </c>
      <c r="I183" s="235"/>
      <c r="J183" s="236">
        <f>ROUND(I183*H183,2)</f>
        <v>0</v>
      </c>
      <c r="K183" s="237"/>
      <c r="L183" s="238"/>
      <c r="M183" s="239" t="s">
        <v>1</v>
      </c>
      <c r="N183" s="240" t="s">
        <v>41</v>
      </c>
      <c r="O183" s="88"/>
      <c r="P183" s="226">
        <f>O183*H183</f>
        <v>0</v>
      </c>
      <c r="Q183" s="226">
        <v>0.0019</v>
      </c>
      <c r="R183" s="226">
        <f>Q183*H183</f>
        <v>0.15484999999999999</v>
      </c>
      <c r="S183" s="226">
        <v>0</v>
      </c>
      <c r="T183" s="22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8" t="s">
        <v>236</v>
      </c>
      <c r="AT183" s="228" t="s">
        <v>160</v>
      </c>
      <c r="AU183" s="228" t="s">
        <v>143</v>
      </c>
      <c r="AY183" s="14" t="s">
        <v>135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4" t="s">
        <v>143</v>
      </c>
      <c r="BK183" s="229">
        <f>ROUND(I183*H183,2)</f>
        <v>0</v>
      </c>
      <c r="BL183" s="14" t="s">
        <v>203</v>
      </c>
      <c r="BM183" s="228" t="s">
        <v>305</v>
      </c>
    </row>
    <row r="184" s="2" customFormat="1" ht="24.15" customHeight="1">
      <c r="A184" s="35"/>
      <c r="B184" s="36"/>
      <c r="C184" s="216" t="s">
        <v>306</v>
      </c>
      <c r="D184" s="216" t="s">
        <v>138</v>
      </c>
      <c r="E184" s="217" t="s">
        <v>307</v>
      </c>
      <c r="F184" s="218" t="s">
        <v>308</v>
      </c>
      <c r="G184" s="219" t="s">
        <v>206</v>
      </c>
      <c r="H184" s="220">
        <v>1.921</v>
      </c>
      <c r="I184" s="221"/>
      <c r="J184" s="222">
        <f>ROUND(I184*H184,2)</f>
        <v>0</v>
      </c>
      <c r="K184" s="223"/>
      <c r="L184" s="41"/>
      <c r="M184" s="224" t="s">
        <v>1</v>
      </c>
      <c r="N184" s="225" t="s">
        <v>41</v>
      </c>
      <c r="O184" s="88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8" t="s">
        <v>203</v>
      </c>
      <c r="AT184" s="228" t="s">
        <v>138</v>
      </c>
      <c r="AU184" s="228" t="s">
        <v>143</v>
      </c>
      <c r="AY184" s="14" t="s">
        <v>135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4" t="s">
        <v>143</v>
      </c>
      <c r="BK184" s="229">
        <f>ROUND(I184*H184,2)</f>
        <v>0</v>
      </c>
      <c r="BL184" s="14" t="s">
        <v>203</v>
      </c>
      <c r="BM184" s="228" t="s">
        <v>309</v>
      </c>
    </row>
    <row r="185" s="12" customFormat="1" ht="22.8" customHeight="1">
      <c r="A185" s="12"/>
      <c r="B185" s="200"/>
      <c r="C185" s="201"/>
      <c r="D185" s="202" t="s">
        <v>74</v>
      </c>
      <c r="E185" s="214" t="s">
        <v>310</v>
      </c>
      <c r="F185" s="214" t="s">
        <v>311</v>
      </c>
      <c r="G185" s="201"/>
      <c r="H185" s="201"/>
      <c r="I185" s="204"/>
      <c r="J185" s="215">
        <f>BK185</f>
        <v>0</v>
      </c>
      <c r="K185" s="201"/>
      <c r="L185" s="206"/>
      <c r="M185" s="207"/>
      <c r="N185" s="208"/>
      <c r="O185" s="208"/>
      <c r="P185" s="209">
        <f>SUM(P186:P198)</f>
        <v>0</v>
      </c>
      <c r="Q185" s="208"/>
      <c r="R185" s="209">
        <f>SUM(R186:R198)</f>
        <v>4.0558234799999999</v>
      </c>
      <c r="S185" s="208"/>
      <c r="T185" s="210">
        <f>SUM(T186:T198)</f>
        <v>6.7812150000000004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1" t="s">
        <v>143</v>
      </c>
      <c r="AT185" s="212" t="s">
        <v>74</v>
      </c>
      <c r="AU185" s="212" t="s">
        <v>83</v>
      </c>
      <c r="AY185" s="211" t="s">
        <v>135</v>
      </c>
      <c r="BK185" s="213">
        <f>SUM(BK186:BK198)</f>
        <v>0</v>
      </c>
    </row>
    <row r="186" s="2" customFormat="1" ht="37.8" customHeight="1">
      <c r="A186" s="35"/>
      <c r="B186" s="36"/>
      <c r="C186" s="216" t="s">
        <v>312</v>
      </c>
      <c r="D186" s="216" t="s">
        <v>138</v>
      </c>
      <c r="E186" s="217" t="s">
        <v>313</v>
      </c>
      <c r="F186" s="218" t="s">
        <v>314</v>
      </c>
      <c r="G186" s="219" t="s">
        <v>141</v>
      </c>
      <c r="H186" s="220">
        <v>9.9390000000000001</v>
      </c>
      <c r="I186" s="221"/>
      <c r="J186" s="222">
        <f>ROUND(I186*H186,2)</f>
        <v>0</v>
      </c>
      <c r="K186" s="223"/>
      <c r="L186" s="41"/>
      <c r="M186" s="224" t="s">
        <v>1</v>
      </c>
      <c r="N186" s="225" t="s">
        <v>41</v>
      </c>
      <c r="O186" s="88"/>
      <c r="P186" s="226">
        <f>O186*H186</f>
        <v>0</v>
      </c>
      <c r="Q186" s="226">
        <v>0.0061199999999999996</v>
      </c>
      <c r="R186" s="226">
        <f>Q186*H186</f>
        <v>0.060826679999999994</v>
      </c>
      <c r="S186" s="226">
        <v>0</v>
      </c>
      <c r="T186" s="22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8" t="s">
        <v>203</v>
      </c>
      <c r="AT186" s="228" t="s">
        <v>138</v>
      </c>
      <c r="AU186" s="228" t="s">
        <v>143</v>
      </c>
      <c r="AY186" s="14" t="s">
        <v>135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4" t="s">
        <v>143</v>
      </c>
      <c r="BK186" s="229">
        <f>ROUND(I186*H186,2)</f>
        <v>0</v>
      </c>
      <c r="BL186" s="14" t="s">
        <v>203</v>
      </c>
      <c r="BM186" s="228" t="s">
        <v>315</v>
      </c>
    </row>
    <row r="187" s="2" customFormat="1" ht="24.15" customHeight="1">
      <c r="A187" s="35"/>
      <c r="B187" s="36"/>
      <c r="C187" s="230" t="s">
        <v>316</v>
      </c>
      <c r="D187" s="230" t="s">
        <v>160</v>
      </c>
      <c r="E187" s="231" t="s">
        <v>317</v>
      </c>
      <c r="F187" s="232" t="s">
        <v>318</v>
      </c>
      <c r="G187" s="233" t="s">
        <v>141</v>
      </c>
      <c r="H187" s="234">
        <v>10.436</v>
      </c>
      <c r="I187" s="235"/>
      <c r="J187" s="236">
        <f>ROUND(I187*H187,2)</f>
        <v>0</v>
      </c>
      <c r="K187" s="237"/>
      <c r="L187" s="238"/>
      <c r="M187" s="239" t="s">
        <v>1</v>
      </c>
      <c r="N187" s="240" t="s">
        <v>41</v>
      </c>
      <c r="O187" s="88"/>
      <c r="P187" s="226">
        <f>O187*H187</f>
        <v>0</v>
      </c>
      <c r="Q187" s="226">
        <v>0.0030000000000000001</v>
      </c>
      <c r="R187" s="226">
        <f>Q187*H187</f>
        <v>0.031308000000000002</v>
      </c>
      <c r="S187" s="226">
        <v>0</v>
      </c>
      <c r="T187" s="22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8" t="s">
        <v>236</v>
      </c>
      <c r="AT187" s="228" t="s">
        <v>160</v>
      </c>
      <c r="AU187" s="228" t="s">
        <v>143</v>
      </c>
      <c r="AY187" s="14" t="s">
        <v>135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4" t="s">
        <v>143</v>
      </c>
      <c r="BK187" s="229">
        <f>ROUND(I187*H187,2)</f>
        <v>0</v>
      </c>
      <c r="BL187" s="14" t="s">
        <v>203</v>
      </c>
      <c r="BM187" s="228" t="s">
        <v>319</v>
      </c>
    </row>
    <row r="188" s="2" customFormat="1" ht="33" customHeight="1">
      <c r="A188" s="35"/>
      <c r="B188" s="36"/>
      <c r="C188" s="216" t="s">
        <v>320</v>
      </c>
      <c r="D188" s="216" t="s">
        <v>138</v>
      </c>
      <c r="E188" s="217" t="s">
        <v>321</v>
      </c>
      <c r="F188" s="218" t="s">
        <v>322</v>
      </c>
      <c r="G188" s="219" t="s">
        <v>141</v>
      </c>
      <c r="H188" s="220">
        <v>467.67000000000002</v>
      </c>
      <c r="I188" s="221"/>
      <c r="J188" s="222">
        <f>ROUND(I188*H188,2)</f>
        <v>0</v>
      </c>
      <c r="K188" s="223"/>
      <c r="L188" s="41"/>
      <c r="M188" s="224" t="s">
        <v>1</v>
      </c>
      <c r="N188" s="225" t="s">
        <v>41</v>
      </c>
      <c r="O188" s="88"/>
      <c r="P188" s="226">
        <f>O188*H188</f>
        <v>0</v>
      </c>
      <c r="Q188" s="226">
        <v>0</v>
      </c>
      <c r="R188" s="226">
        <f>Q188*H188</f>
        <v>0</v>
      </c>
      <c r="S188" s="226">
        <v>0.014500000000000001</v>
      </c>
      <c r="T188" s="227">
        <f>S188*H188</f>
        <v>6.7812150000000004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8" t="s">
        <v>203</v>
      </c>
      <c r="AT188" s="228" t="s">
        <v>138</v>
      </c>
      <c r="AU188" s="228" t="s">
        <v>143</v>
      </c>
      <c r="AY188" s="14" t="s">
        <v>135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4" t="s">
        <v>143</v>
      </c>
      <c r="BK188" s="229">
        <f>ROUND(I188*H188,2)</f>
        <v>0</v>
      </c>
      <c r="BL188" s="14" t="s">
        <v>203</v>
      </c>
      <c r="BM188" s="228" t="s">
        <v>323</v>
      </c>
    </row>
    <row r="189" s="2" customFormat="1" ht="33" customHeight="1">
      <c r="A189" s="35"/>
      <c r="B189" s="36"/>
      <c r="C189" s="216" t="s">
        <v>324</v>
      </c>
      <c r="D189" s="216" t="s">
        <v>138</v>
      </c>
      <c r="E189" s="217" t="s">
        <v>325</v>
      </c>
      <c r="F189" s="218" t="s">
        <v>326</v>
      </c>
      <c r="G189" s="219" t="s">
        <v>141</v>
      </c>
      <c r="H189" s="220">
        <v>467.67000000000002</v>
      </c>
      <c r="I189" s="221"/>
      <c r="J189" s="222">
        <f>ROUND(I189*H189,2)</f>
        <v>0</v>
      </c>
      <c r="K189" s="223"/>
      <c r="L189" s="41"/>
      <c r="M189" s="224" t="s">
        <v>1</v>
      </c>
      <c r="N189" s="225" t="s">
        <v>41</v>
      </c>
      <c r="O189" s="88"/>
      <c r="P189" s="226">
        <f>O189*H189</f>
        <v>0</v>
      </c>
      <c r="Q189" s="226">
        <v>0.00012</v>
      </c>
      <c r="R189" s="226">
        <f>Q189*H189</f>
        <v>0.056120400000000001</v>
      </c>
      <c r="S189" s="226">
        <v>0</v>
      </c>
      <c r="T189" s="22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8" t="s">
        <v>203</v>
      </c>
      <c r="AT189" s="228" t="s">
        <v>138</v>
      </c>
      <c r="AU189" s="228" t="s">
        <v>143</v>
      </c>
      <c r="AY189" s="14" t="s">
        <v>135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4" t="s">
        <v>143</v>
      </c>
      <c r="BK189" s="229">
        <f>ROUND(I189*H189,2)</f>
        <v>0</v>
      </c>
      <c r="BL189" s="14" t="s">
        <v>203</v>
      </c>
      <c r="BM189" s="228" t="s">
        <v>327</v>
      </c>
    </row>
    <row r="190" s="2" customFormat="1" ht="16.5" customHeight="1">
      <c r="A190" s="35"/>
      <c r="B190" s="36"/>
      <c r="C190" s="230" t="s">
        <v>328</v>
      </c>
      <c r="D190" s="230" t="s">
        <v>160</v>
      </c>
      <c r="E190" s="231" t="s">
        <v>329</v>
      </c>
      <c r="F190" s="232" t="s">
        <v>330</v>
      </c>
      <c r="G190" s="233" t="s">
        <v>331</v>
      </c>
      <c r="H190" s="234">
        <v>112.241</v>
      </c>
      <c r="I190" s="235"/>
      <c r="J190" s="236">
        <f>ROUND(I190*H190,2)</f>
        <v>0</v>
      </c>
      <c r="K190" s="237"/>
      <c r="L190" s="238"/>
      <c r="M190" s="239" t="s">
        <v>1</v>
      </c>
      <c r="N190" s="240" t="s">
        <v>41</v>
      </c>
      <c r="O190" s="88"/>
      <c r="P190" s="226">
        <f>O190*H190</f>
        <v>0</v>
      </c>
      <c r="Q190" s="226">
        <v>0.029999999999999999</v>
      </c>
      <c r="R190" s="226">
        <f>Q190*H190</f>
        <v>3.3672299999999997</v>
      </c>
      <c r="S190" s="226">
        <v>0</v>
      </c>
      <c r="T190" s="22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8" t="s">
        <v>236</v>
      </c>
      <c r="AT190" s="228" t="s">
        <v>160</v>
      </c>
      <c r="AU190" s="228" t="s">
        <v>143</v>
      </c>
      <c r="AY190" s="14" t="s">
        <v>135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4" t="s">
        <v>143</v>
      </c>
      <c r="BK190" s="229">
        <f>ROUND(I190*H190,2)</f>
        <v>0</v>
      </c>
      <c r="BL190" s="14" t="s">
        <v>203</v>
      </c>
      <c r="BM190" s="228" t="s">
        <v>332</v>
      </c>
    </row>
    <row r="191" s="2" customFormat="1" ht="33" customHeight="1">
      <c r="A191" s="35"/>
      <c r="B191" s="36"/>
      <c r="C191" s="216" t="s">
        <v>333</v>
      </c>
      <c r="D191" s="216" t="s">
        <v>138</v>
      </c>
      <c r="E191" s="217" t="s">
        <v>325</v>
      </c>
      <c r="F191" s="218" t="s">
        <v>326</v>
      </c>
      <c r="G191" s="219" t="s">
        <v>141</v>
      </c>
      <c r="H191" s="220">
        <v>37.649999999999999</v>
      </c>
      <c r="I191" s="221"/>
      <c r="J191" s="222">
        <f>ROUND(I191*H191,2)</f>
        <v>0</v>
      </c>
      <c r="K191" s="223"/>
      <c r="L191" s="41"/>
      <c r="M191" s="224" t="s">
        <v>1</v>
      </c>
      <c r="N191" s="225" t="s">
        <v>41</v>
      </c>
      <c r="O191" s="88"/>
      <c r="P191" s="226">
        <f>O191*H191</f>
        <v>0</v>
      </c>
      <c r="Q191" s="226">
        <v>0.00012</v>
      </c>
      <c r="R191" s="226">
        <f>Q191*H191</f>
        <v>0.0045180000000000003</v>
      </c>
      <c r="S191" s="226">
        <v>0</v>
      </c>
      <c r="T191" s="22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8" t="s">
        <v>203</v>
      </c>
      <c r="AT191" s="228" t="s">
        <v>138</v>
      </c>
      <c r="AU191" s="228" t="s">
        <v>143</v>
      </c>
      <c r="AY191" s="14" t="s">
        <v>135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4" t="s">
        <v>143</v>
      </c>
      <c r="BK191" s="229">
        <f>ROUND(I191*H191,2)</f>
        <v>0</v>
      </c>
      <c r="BL191" s="14" t="s">
        <v>203</v>
      </c>
      <c r="BM191" s="228" t="s">
        <v>334</v>
      </c>
    </row>
    <row r="192" s="2" customFormat="1" ht="24.15" customHeight="1">
      <c r="A192" s="35"/>
      <c r="B192" s="36"/>
      <c r="C192" s="230" t="s">
        <v>335</v>
      </c>
      <c r="D192" s="230" t="s">
        <v>160</v>
      </c>
      <c r="E192" s="231" t="s">
        <v>336</v>
      </c>
      <c r="F192" s="232" t="s">
        <v>337</v>
      </c>
      <c r="G192" s="233" t="s">
        <v>141</v>
      </c>
      <c r="H192" s="234">
        <v>39.533000000000001</v>
      </c>
      <c r="I192" s="235"/>
      <c r="J192" s="236">
        <f>ROUND(I192*H192,2)</f>
        <v>0</v>
      </c>
      <c r="K192" s="237"/>
      <c r="L192" s="238"/>
      <c r="M192" s="239" t="s">
        <v>1</v>
      </c>
      <c r="N192" s="240" t="s">
        <v>41</v>
      </c>
      <c r="O192" s="88"/>
      <c r="P192" s="226">
        <f>O192*H192</f>
        <v>0</v>
      </c>
      <c r="Q192" s="226">
        <v>0.0054000000000000003</v>
      </c>
      <c r="R192" s="226">
        <f>Q192*H192</f>
        <v>0.21347820000000001</v>
      </c>
      <c r="S192" s="226">
        <v>0</v>
      </c>
      <c r="T192" s="22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8" t="s">
        <v>236</v>
      </c>
      <c r="AT192" s="228" t="s">
        <v>160</v>
      </c>
      <c r="AU192" s="228" t="s">
        <v>143</v>
      </c>
      <c r="AY192" s="14" t="s">
        <v>135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4" t="s">
        <v>143</v>
      </c>
      <c r="BK192" s="229">
        <f>ROUND(I192*H192,2)</f>
        <v>0</v>
      </c>
      <c r="BL192" s="14" t="s">
        <v>203</v>
      </c>
      <c r="BM192" s="228" t="s">
        <v>338</v>
      </c>
    </row>
    <row r="193" s="2" customFormat="1" ht="33" customHeight="1">
      <c r="A193" s="35"/>
      <c r="B193" s="36"/>
      <c r="C193" s="216" t="s">
        <v>339</v>
      </c>
      <c r="D193" s="216" t="s">
        <v>138</v>
      </c>
      <c r="E193" s="217" t="s">
        <v>325</v>
      </c>
      <c r="F193" s="218" t="s">
        <v>326</v>
      </c>
      <c r="G193" s="219" t="s">
        <v>141</v>
      </c>
      <c r="H193" s="220">
        <v>44.945</v>
      </c>
      <c r="I193" s="221"/>
      <c r="J193" s="222">
        <f>ROUND(I193*H193,2)</f>
        <v>0</v>
      </c>
      <c r="K193" s="223"/>
      <c r="L193" s="41"/>
      <c r="M193" s="224" t="s">
        <v>1</v>
      </c>
      <c r="N193" s="225" t="s">
        <v>41</v>
      </c>
      <c r="O193" s="88"/>
      <c r="P193" s="226">
        <f>O193*H193</f>
        <v>0</v>
      </c>
      <c r="Q193" s="226">
        <v>0.00012</v>
      </c>
      <c r="R193" s="226">
        <f>Q193*H193</f>
        <v>0.0053934000000000005</v>
      </c>
      <c r="S193" s="226">
        <v>0</v>
      </c>
      <c r="T193" s="22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8" t="s">
        <v>203</v>
      </c>
      <c r="AT193" s="228" t="s">
        <v>138</v>
      </c>
      <c r="AU193" s="228" t="s">
        <v>143</v>
      </c>
      <c r="AY193" s="14" t="s">
        <v>135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4" t="s">
        <v>143</v>
      </c>
      <c r="BK193" s="229">
        <f>ROUND(I193*H193,2)</f>
        <v>0</v>
      </c>
      <c r="BL193" s="14" t="s">
        <v>203</v>
      </c>
      <c r="BM193" s="228" t="s">
        <v>340</v>
      </c>
    </row>
    <row r="194" s="2" customFormat="1" ht="24.15" customHeight="1">
      <c r="A194" s="35"/>
      <c r="B194" s="36"/>
      <c r="C194" s="230" t="s">
        <v>341</v>
      </c>
      <c r="D194" s="230" t="s">
        <v>160</v>
      </c>
      <c r="E194" s="231" t="s">
        <v>342</v>
      </c>
      <c r="F194" s="232" t="s">
        <v>343</v>
      </c>
      <c r="G194" s="233" t="s">
        <v>141</v>
      </c>
      <c r="H194" s="234">
        <v>23.596</v>
      </c>
      <c r="I194" s="235"/>
      <c r="J194" s="236">
        <f>ROUND(I194*H194,2)</f>
        <v>0</v>
      </c>
      <c r="K194" s="237"/>
      <c r="L194" s="238"/>
      <c r="M194" s="239" t="s">
        <v>1</v>
      </c>
      <c r="N194" s="240" t="s">
        <v>41</v>
      </c>
      <c r="O194" s="88"/>
      <c r="P194" s="226">
        <f>O194*H194</f>
        <v>0</v>
      </c>
      <c r="Q194" s="226">
        <v>0.0060000000000000001</v>
      </c>
      <c r="R194" s="226">
        <f>Q194*H194</f>
        <v>0.14157600000000001</v>
      </c>
      <c r="S194" s="226">
        <v>0</v>
      </c>
      <c r="T194" s="22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8" t="s">
        <v>236</v>
      </c>
      <c r="AT194" s="228" t="s">
        <v>160</v>
      </c>
      <c r="AU194" s="228" t="s">
        <v>143</v>
      </c>
      <c r="AY194" s="14" t="s">
        <v>135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4" t="s">
        <v>143</v>
      </c>
      <c r="BK194" s="229">
        <f>ROUND(I194*H194,2)</f>
        <v>0</v>
      </c>
      <c r="BL194" s="14" t="s">
        <v>203</v>
      </c>
      <c r="BM194" s="228" t="s">
        <v>344</v>
      </c>
    </row>
    <row r="195" s="2" customFormat="1" ht="33" customHeight="1">
      <c r="A195" s="35"/>
      <c r="B195" s="36"/>
      <c r="C195" s="216" t="s">
        <v>345</v>
      </c>
      <c r="D195" s="216" t="s">
        <v>138</v>
      </c>
      <c r="E195" s="217" t="s">
        <v>325</v>
      </c>
      <c r="F195" s="218" t="s">
        <v>326</v>
      </c>
      <c r="G195" s="219" t="s">
        <v>141</v>
      </c>
      <c r="H195" s="220">
        <v>44.945</v>
      </c>
      <c r="I195" s="221"/>
      <c r="J195" s="222">
        <f>ROUND(I195*H195,2)</f>
        <v>0</v>
      </c>
      <c r="K195" s="223"/>
      <c r="L195" s="41"/>
      <c r="M195" s="224" t="s">
        <v>1</v>
      </c>
      <c r="N195" s="225" t="s">
        <v>41</v>
      </c>
      <c r="O195" s="88"/>
      <c r="P195" s="226">
        <f>O195*H195</f>
        <v>0</v>
      </c>
      <c r="Q195" s="226">
        <v>0.00012</v>
      </c>
      <c r="R195" s="226">
        <f>Q195*H195</f>
        <v>0.0053934000000000005</v>
      </c>
      <c r="S195" s="226">
        <v>0</v>
      </c>
      <c r="T195" s="22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8" t="s">
        <v>203</v>
      </c>
      <c r="AT195" s="228" t="s">
        <v>138</v>
      </c>
      <c r="AU195" s="228" t="s">
        <v>143</v>
      </c>
      <c r="AY195" s="14" t="s">
        <v>135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4" t="s">
        <v>143</v>
      </c>
      <c r="BK195" s="229">
        <f>ROUND(I195*H195,2)</f>
        <v>0</v>
      </c>
      <c r="BL195" s="14" t="s">
        <v>203</v>
      </c>
      <c r="BM195" s="228" t="s">
        <v>346</v>
      </c>
    </row>
    <row r="196" s="2" customFormat="1" ht="24.15" customHeight="1">
      <c r="A196" s="35"/>
      <c r="B196" s="36"/>
      <c r="C196" s="230" t="s">
        <v>347</v>
      </c>
      <c r="D196" s="230" t="s">
        <v>160</v>
      </c>
      <c r="E196" s="231" t="s">
        <v>348</v>
      </c>
      <c r="F196" s="232" t="s">
        <v>349</v>
      </c>
      <c r="G196" s="233" t="s">
        <v>141</v>
      </c>
      <c r="H196" s="234">
        <v>47.192</v>
      </c>
      <c r="I196" s="235"/>
      <c r="J196" s="236">
        <f>ROUND(I196*H196,2)</f>
        <v>0</v>
      </c>
      <c r="K196" s="237"/>
      <c r="L196" s="238"/>
      <c r="M196" s="239" t="s">
        <v>1</v>
      </c>
      <c r="N196" s="240" t="s">
        <v>41</v>
      </c>
      <c r="O196" s="88"/>
      <c r="P196" s="226">
        <f>O196*H196</f>
        <v>0</v>
      </c>
      <c r="Q196" s="226">
        <v>0.0035999999999999999</v>
      </c>
      <c r="R196" s="226">
        <f>Q196*H196</f>
        <v>0.16989119999999999</v>
      </c>
      <c r="S196" s="226">
        <v>0</v>
      </c>
      <c r="T196" s="22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8" t="s">
        <v>236</v>
      </c>
      <c r="AT196" s="228" t="s">
        <v>160</v>
      </c>
      <c r="AU196" s="228" t="s">
        <v>143</v>
      </c>
      <c r="AY196" s="14" t="s">
        <v>135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4" t="s">
        <v>143</v>
      </c>
      <c r="BK196" s="229">
        <f>ROUND(I196*H196,2)</f>
        <v>0</v>
      </c>
      <c r="BL196" s="14" t="s">
        <v>203</v>
      </c>
      <c r="BM196" s="228" t="s">
        <v>350</v>
      </c>
    </row>
    <row r="197" s="2" customFormat="1" ht="24.15" customHeight="1">
      <c r="A197" s="35"/>
      <c r="B197" s="36"/>
      <c r="C197" s="216" t="s">
        <v>351</v>
      </c>
      <c r="D197" s="216" t="s">
        <v>138</v>
      </c>
      <c r="E197" s="217" t="s">
        <v>352</v>
      </c>
      <c r="F197" s="218" t="s">
        <v>353</v>
      </c>
      <c r="G197" s="219" t="s">
        <v>141</v>
      </c>
      <c r="H197" s="220">
        <v>1.26</v>
      </c>
      <c r="I197" s="221"/>
      <c r="J197" s="222">
        <f>ROUND(I197*H197,2)</f>
        <v>0</v>
      </c>
      <c r="K197" s="223"/>
      <c r="L197" s="41"/>
      <c r="M197" s="224" t="s">
        <v>1</v>
      </c>
      <c r="N197" s="225" t="s">
        <v>41</v>
      </c>
      <c r="O197" s="88"/>
      <c r="P197" s="226">
        <f>O197*H197</f>
        <v>0</v>
      </c>
      <c r="Q197" s="226">
        <v>6.9999999999999994E-05</v>
      </c>
      <c r="R197" s="226">
        <f>Q197*H197</f>
        <v>8.8199999999999989E-05</v>
      </c>
      <c r="S197" s="226">
        <v>0</v>
      </c>
      <c r="T197" s="22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8" t="s">
        <v>203</v>
      </c>
      <c r="AT197" s="228" t="s">
        <v>138</v>
      </c>
      <c r="AU197" s="228" t="s">
        <v>143</v>
      </c>
      <c r="AY197" s="14" t="s">
        <v>135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4" t="s">
        <v>143</v>
      </c>
      <c r="BK197" s="229">
        <f>ROUND(I197*H197,2)</f>
        <v>0</v>
      </c>
      <c r="BL197" s="14" t="s">
        <v>203</v>
      </c>
      <c r="BM197" s="228" t="s">
        <v>354</v>
      </c>
    </row>
    <row r="198" s="2" customFormat="1" ht="24.15" customHeight="1">
      <c r="A198" s="35"/>
      <c r="B198" s="36"/>
      <c r="C198" s="216" t="s">
        <v>355</v>
      </c>
      <c r="D198" s="216" t="s">
        <v>138</v>
      </c>
      <c r="E198" s="217" t="s">
        <v>356</v>
      </c>
      <c r="F198" s="218" t="s">
        <v>357</v>
      </c>
      <c r="G198" s="219" t="s">
        <v>206</v>
      </c>
      <c r="H198" s="220">
        <v>4.056</v>
      </c>
      <c r="I198" s="221"/>
      <c r="J198" s="222">
        <f>ROUND(I198*H198,2)</f>
        <v>0</v>
      </c>
      <c r="K198" s="223"/>
      <c r="L198" s="41"/>
      <c r="M198" s="224" t="s">
        <v>1</v>
      </c>
      <c r="N198" s="225" t="s">
        <v>41</v>
      </c>
      <c r="O198" s="88"/>
      <c r="P198" s="226">
        <f>O198*H198</f>
        <v>0</v>
      </c>
      <c r="Q198" s="226">
        <v>0</v>
      </c>
      <c r="R198" s="226">
        <f>Q198*H198</f>
        <v>0</v>
      </c>
      <c r="S198" s="226">
        <v>0</v>
      </c>
      <c r="T198" s="22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8" t="s">
        <v>203</v>
      </c>
      <c r="AT198" s="228" t="s">
        <v>138</v>
      </c>
      <c r="AU198" s="228" t="s">
        <v>143</v>
      </c>
      <c r="AY198" s="14" t="s">
        <v>135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4" t="s">
        <v>143</v>
      </c>
      <c r="BK198" s="229">
        <f>ROUND(I198*H198,2)</f>
        <v>0</v>
      </c>
      <c r="BL198" s="14" t="s">
        <v>203</v>
      </c>
      <c r="BM198" s="228" t="s">
        <v>358</v>
      </c>
    </row>
    <row r="199" s="12" customFormat="1" ht="22.8" customHeight="1">
      <c r="A199" s="12"/>
      <c r="B199" s="200"/>
      <c r="C199" s="201"/>
      <c r="D199" s="202" t="s">
        <v>74</v>
      </c>
      <c r="E199" s="214" t="s">
        <v>359</v>
      </c>
      <c r="F199" s="214" t="s">
        <v>360</v>
      </c>
      <c r="G199" s="201"/>
      <c r="H199" s="201"/>
      <c r="I199" s="204"/>
      <c r="J199" s="215">
        <f>BK199</f>
        <v>0</v>
      </c>
      <c r="K199" s="201"/>
      <c r="L199" s="206"/>
      <c r="M199" s="207"/>
      <c r="N199" s="208"/>
      <c r="O199" s="208"/>
      <c r="P199" s="209">
        <f>SUM(P200:P201)</f>
        <v>0</v>
      </c>
      <c r="Q199" s="208"/>
      <c r="R199" s="209">
        <f>SUM(R200:R201)</f>
        <v>0.0023</v>
      </c>
      <c r="S199" s="208"/>
      <c r="T199" s="210">
        <f>SUM(T200:T201)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1" t="s">
        <v>143</v>
      </c>
      <c r="AT199" s="212" t="s">
        <v>74</v>
      </c>
      <c r="AU199" s="212" t="s">
        <v>83</v>
      </c>
      <c r="AY199" s="211" t="s">
        <v>135</v>
      </c>
      <c r="BK199" s="213">
        <f>SUM(BK200:BK201)</f>
        <v>0</v>
      </c>
    </row>
    <row r="200" s="2" customFormat="1" ht="24.15" customHeight="1">
      <c r="A200" s="35"/>
      <c r="B200" s="36"/>
      <c r="C200" s="216" t="s">
        <v>361</v>
      </c>
      <c r="D200" s="216" t="s">
        <v>138</v>
      </c>
      <c r="E200" s="217" t="s">
        <v>362</v>
      </c>
      <c r="F200" s="218" t="s">
        <v>363</v>
      </c>
      <c r="G200" s="219" t="s">
        <v>179</v>
      </c>
      <c r="H200" s="220">
        <v>2</v>
      </c>
      <c r="I200" s="221"/>
      <c r="J200" s="222">
        <f>ROUND(I200*H200,2)</f>
        <v>0</v>
      </c>
      <c r="K200" s="223"/>
      <c r="L200" s="41"/>
      <c r="M200" s="224" t="s">
        <v>1</v>
      </c>
      <c r="N200" s="225" t="s">
        <v>41</v>
      </c>
      <c r="O200" s="88"/>
      <c r="P200" s="226">
        <f>O200*H200</f>
        <v>0</v>
      </c>
      <c r="Q200" s="226">
        <v>0.00115</v>
      </c>
      <c r="R200" s="226">
        <f>Q200*H200</f>
        <v>0.0023</v>
      </c>
      <c r="S200" s="226">
        <v>0</v>
      </c>
      <c r="T200" s="22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8" t="s">
        <v>203</v>
      </c>
      <c r="AT200" s="228" t="s">
        <v>138</v>
      </c>
      <c r="AU200" s="228" t="s">
        <v>143</v>
      </c>
      <c r="AY200" s="14" t="s">
        <v>135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4" t="s">
        <v>143</v>
      </c>
      <c r="BK200" s="229">
        <f>ROUND(I200*H200,2)</f>
        <v>0</v>
      </c>
      <c r="BL200" s="14" t="s">
        <v>203</v>
      </c>
      <c r="BM200" s="228" t="s">
        <v>364</v>
      </c>
    </row>
    <row r="201" s="2" customFormat="1" ht="24.15" customHeight="1">
      <c r="A201" s="35"/>
      <c r="B201" s="36"/>
      <c r="C201" s="216" t="s">
        <v>365</v>
      </c>
      <c r="D201" s="216" t="s">
        <v>138</v>
      </c>
      <c r="E201" s="217" t="s">
        <v>366</v>
      </c>
      <c r="F201" s="218" t="s">
        <v>367</v>
      </c>
      <c r="G201" s="219" t="s">
        <v>206</v>
      </c>
      <c r="H201" s="220">
        <v>0.002</v>
      </c>
      <c r="I201" s="221"/>
      <c r="J201" s="222">
        <f>ROUND(I201*H201,2)</f>
        <v>0</v>
      </c>
      <c r="K201" s="223"/>
      <c r="L201" s="41"/>
      <c r="M201" s="224" t="s">
        <v>1</v>
      </c>
      <c r="N201" s="225" t="s">
        <v>41</v>
      </c>
      <c r="O201" s="88"/>
      <c r="P201" s="226">
        <f>O201*H201</f>
        <v>0</v>
      </c>
      <c r="Q201" s="226">
        <v>0</v>
      </c>
      <c r="R201" s="226">
        <f>Q201*H201</f>
        <v>0</v>
      </c>
      <c r="S201" s="226">
        <v>0</v>
      </c>
      <c r="T201" s="22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8" t="s">
        <v>203</v>
      </c>
      <c r="AT201" s="228" t="s">
        <v>138</v>
      </c>
      <c r="AU201" s="228" t="s">
        <v>143</v>
      </c>
      <c r="AY201" s="14" t="s">
        <v>135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4" t="s">
        <v>143</v>
      </c>
      <c r="BK201" s="229">
        <f>ROUND(I201*H201,2)</f>
        <v>0</v>
      </c>
      <c r="BL201" s="14" t="s">
        <v>203</v>
      </c>
      <c r="BM201" s="228" t="s">
        <v>368</v>
      </c>
    </row>
    <row r="202" s="12" customFormat="1" ht="22.8" customHeight="1">
      <c r="A202" s="12"/>
      <c r="B202" s="200"/>
      <c r="C202" s="201"/>
      <c r="D202" s="202" t="s">
        <v>74</v>
      </c>
      <c r="E202" s="214" t="s">
        <v>369</v>
      </c>
      <c r="F202" s="214" t="s">
        <v>370</v>
      </c>
      <c r="G202" s="201"/>
      <c r="H202" s="201"/>
      <c r="I202" s="204"/>
      <c r="J202" s="215">
        <f>BK202</f>
        <v>0</v>
      </c>
      <c r="K202" s="201"/>
      <c r="L202" s="206"/>
      <c r="M202" s="207"/>
      <c r="N202" s="208"/>
      <c r="O202" s="208"/>
      <c r="P202" s="209">
        <f>P203</f>
        <v>0</v>
      </c>
      <c r="Q202" s="208"/>
      <c r="R202" s="209">
        <f>R203</f>
        <v>0</v>
      </c>
      <c r="S202" s="208"/>
      <c r="T202" s="210">
        <f>T203</f>
        <v>0.00062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1" t="s">
        <v>143</v>
      </c>
      <c r="AT202" s="212" t="s">
        <v>74</v>
      </c>
      <c r="AU202" s="212" t="s">
        <v>83</v>
      </c>
      <c r="AY202" s="211" t="s">
        <v>135</v>
      </c>
      <c r="BK202" s="213">
        <f>BK203</f>
        <v>0</v>
      </c>
    </row>
    <row r="203" s="2" customFormat="1" ht="16.5" customHeight="1">
      <c r="A203" s="35"/>
      <c r="B203" s="36"/>
      <c r="C203" s="216" t="s">
        <v>371</v>
      </c>
      <c r="D203" s="216" t="s">
        <v>138</v>
      </c>
      <c r="E203" s="217" t="s">
        <v>372</v>
      </c>
      <c r="F203" s="218" t="s">
        <v>373</v>
      </c>
      <c r="G203" s="219" t="s">
        <v>374</v>
      </c>
      <c r="H203" s="220">
        <v>1</v>
      </c>
      <c r="I203" s="221"/>
      <c r="J203" s="222">
        <f>ROUND(I203*H203,2)</f>
        <v>0</v>
      </c>
      <c r="K203" s="223"/>
      <c r="L203" s="41"/>
      <c r="M203" s="224" t="s">
        <v>1</v>
      </c>
      <c r="N203" s="225" t="s">
        <v>41</v>
      </c>
      <c r="O203" s="88"/>
      <c r="P203" s="226">
        <f>O203*H203</f>
        <v>0</v>
      </c>
      <c r="Q203" s="226">
        <v>0</v>
      </c>
      <c r="R203" s="226">
        <f>Q203*H203</f>
        <v>0</v>
      </c>
      <c r="S203" s="226">
        <v>0.00062</v>
      </c>
      <c r="T203" s="227">
        <f>S203*H203</f>
        <v>0.00062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8" t="s">
        <v>203</v>
      </c>
      <c r="AT203" s="228" t="s">
        <v>138</v>
      </c>
      <c r="AU203" s="228" t="s">
        <v>143</v>
      </c>
      <c r="AY203" s="14" t="s">
        <v>135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4" t="s">
        <v>143</v>
      </c>
      <c r="BK203" s="229">
        <f>ROUND(I203*H203,2)</f>
        <v>0</v>
      </c>
      <c r="BL203" s="14" t="s">
        <v>203</v>
      </c>
      <c r="BM203" s="228" t="s">
        <v>375</v>
      </c>
    </row>
    <row r="204" s="12" customFormat="1" ht="22.8" customHeight="1">
      <c r="A204" s="12"/>
      <c r="B204" s="200"/>
      <c r="C204" s="201"/>
      <c r="D204" s="202" t="s">
        <v>74</v>
      </c>
      <c r="E204" s="214" t="s">
        <v>376</v>
      </c>
      <c r="F204" s="214" t="s">
        <v>377</v>
      </c>
      <c r="G204" s="201"/>
      <c r="H204" s="201"/>
      <c r="I204" s="204"/>
      <c r="J204" s="215">
        <f>BK204</f>
        <v>0</v>
      </c>
      <c r="K204" s="201"/>
      <c r="L204" s="206"/>
      <c r="M204" s="207"/>
      <c r="N204" s="208"/>
      <c r="O204" s="208"/>
      <c r="P204" s="209">
        <f>P205</f>
        <v>0</v>
      </c>
      <c r="Q204" s="208"/>
      <c r="R204" s="209">
        <f>R205</f>
        <v>0</v>
      </c>
      <c r="S204" s="208"/>
      <c r="T204" s="210">
        <f>T205</f>
        <v>0.0030000000000000001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1" t="s">
        <v>143</v>
      </c>
      <c r="AT204" s="212" t="s">
        <v>74</v>
      </c>
      <c r="AU204" s="212" t="s">
        <v>83</v>
      </c>
      <c r="AY204" s="211" t="s">
        <v>135</v>
      </c>
      <c r="BK204" s="213">
        <f>BK205</f>
        <v>0</v>
      </c>
    </row>
    <row r="205" s="2" customFormat="1" ht="16.5" customHeight="1">
      <c r="A205" s="35"/>
      <c r="B205" s="36"/>
      <c r="C205" s="216" t="s">
        <v>378</v>
      </c>
      <c r="D205" s="216" t="s">
        <v>138</v>
      </c>
      <c r="E205" s="217" t="s">
        <v>379</v>
      </c>
      <c r="F205" s="218" t="s">
        <v>380</v>
      </c>
      <c r="G205" s="219" t="s">
        <v>374</v>
      </c>
      <c r="H205" s="220">
        <v>1</v>
      </c>
      <c r="I205" s="221"/>
      <c r="J205" s="222">
        <f>ROUND(I205*H205,2)</f>
        <v>0</v>
      </c>
      <c r="K205" s="223"/>
      <c r="L205" s="41"/>
      <c r="M205" s="224" t="s">
        <v>1</v>
      </c>
      <c r="N205" s="225" t="s">
        <v>41</v>
      </c>
      <c r="O205" s="88"/>
      <c r="P205" s="226">
        <f>O205*H205</f>
        <v>0</v>
      </c>
      <c r="Q205" s="226">
        <v>0</v>
      </c>
      <c r="R205" s="226">
        <f>Q205*H205</f>
        <v>0</v>
      </c>
      <c r="S205" s="226">
        <v>0.0030000000000000001</v>
      </c>
      <c r="T205" s="227">
        <f>S205*H205</f>
        <v>0.0030000000000000001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8" t="s">
        <v>203</v>
      </c>
      <c r="AT205" s="228" t="s">
        <v>138</v>
      </c>
      <c r="AU205" s="228" t="s">
        <v>143</v>
      </c>
      <c r="AY205" s="14" t="s">
        <v>135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4" t="s">
        <v>143</v>
      </c>
      <c r="BK205" s="229">
        <f>ROUND(I205*H205,2)</f>
        <v>0</v>
      </c>
      <c r="BL205" s="14" t="s">
        <v>203</v>
      </c>
      <c r="BM205" s="228" t="s">
        <v>381</v>
      </c>
    </row>
    <row r="206" s="12" customFormat="1" ht="22.8" customHeight="1">
      <c r="A206" s="12"/>
      <c r="B206" s="200"/>
      <c r="C206" s="201"/>
      <c r="D206" s="202" t="s">
        <v>74</v>
      </c>
      <c r="E206" s="214" t="s">
        <v>382</v>
      </c>
      <c r="F206" s="214" t="s">
        <v>383</v>
      </c>
      <c r="G206" s="201"/>
      <c r="H206" s="201"/>
      <c r="I206" s="204"/>
      <c r="J206" s="215">
        <f>BK206</f>
        <v>0</v>
      </c>
      <c r="K206" s="201"/>
      <c r="L206" s="206"/>
      <c r="M206" s="207"/>
      <c r="N206" s="208"/>
      <c r="O206" s="208"/>
      <c r="P206" s="209">
        <f>SUM(P207:P210)</f>
        <v>0</v>
      </c>
      <c r="Q206" s="208"/>
      <c r="R206" s="209">
        <f>SUM(R207:R210)</f>
        <v>0.002</v>
      </c>
      <c r="S206" s="208"/>
      <c r="T206" s="210">
        <f>SUM(T207:T210)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11" t="s">
        <v>143</v>
      </c>
      <c r="AT206" s="212" t="s">
        <v>74</v>
      </c>
      <c r="AU206" s="212" t="s">
        <v>83</v>
      </c>
      <c r="AY206" s="211" t="s">
        <v>135</v>
      </c>
      <c r="BK206" s="213">
        <f>SUM(BK207:BK210)</f>
        <v>0</v>
      </c>
    </row>
    <row r="207" s="2" customFormat="1" ht="24.15" customHeight="1">
      <c r="A207" s="35"/>
      <c r="B207" s="36"/>
      <c r="C207" s="216" t="s">
        <v>384</v>
      </c>
      <c r="D207" s="216" t="s">
        <v>138</v>
      </c>
      <c r="E207" s="217" t="s">
        <v>385</v>
      </c>
      <c r="F207" s="218" t="s">
        <v>386</v>
      </c>
      <c r="G207" s="219" t="s">
        <v>179</v>
      </c>
      <c r="H207" s="220">
        <v>1</v>
      </c>
      <c r="I207" s="221"/>
      <c r="J207" s="222">
        <f>ROUND(I207*H207,2)</f>
        <v>0</v>
      </c>
      <c r="K207" s="223"/>
      <c r="L207" s="41"/>
      <c r="M207" s="224" t="s">
        <v>1</v>
      </c>
      <c r="N207" s="225" t="s">
        <v>41</v>
      </c>
      <c r="O207" s="88"/>
      <c r="P207" s="226">
        <f>O207*H207</f>
        <v>0</v>
      </c>
      <c r="Q207" s="226">
        <v>0</v>
      </c>
      <c r="R207" s="226">
        <f>Q207*H207</f>
        <v>0</v>
      </c>
      <c r="S207" s="226">
        <v>0</v>
      </c>
      <c r="T207" s="22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8" t="s">
        <v>203</v>
      </c>
      <c r="AT207" s="228" t="s">
        <v>138</v>
      </c>
      <c r="AU207" s="228" t="s">
        <v>143</v>
      </c>
      <c r="AY207" s="14" t="s">
        <v>135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4" t="s">
        <v>143</v>
      </c>
      <c r="BK207" s="229">
        <f>ROUND(I207*H207,2)</f>
        <v>0</v>
      </c>
      <c r="BL207" s="14" t="s">
        <v>203</v>
      </c>
      <c r="BM207" s="228" t="s">
        <v>387</v>
      </c>
    </row>
    <row r="208" s="2" customFormat="1" ht="24.15" customHeight="1">
      <c r="A208" s="35"/>
      <c r="B208" s="36"/>
      <c r="C208" s="230" t="s">
        <v>388</v>
      </c>
      <c r="D208" s="230" t="s">
        <v>160</v>
      </c>
      <c r="E208" s="231" t="s">
        <v>389</v>
      </c>
      <c r="F208" s="232" t="s">
        <v>390</v>
      </c>
      <c r="G208" s="233" t="s">
        <v>179</v>
      </c>
      <c r="H208" s="234">
        <v>1</v>
      </c>
      <c r="I208" s="235"/>
      <c r="J208" s="236">
        <f>ROUND(I208*H208,2)</f>
        <v>0</v>
      </c>
      <c r="K208" s="237"/>
      <c r="L208" s="238"/>
      <c r="M208" s="239" t="s">
        <v>1</v>
      </c>
      <c r="N208" s="240" t="s">
        <v>41</v>
      </c>
      <c r="O208" s="88"/>
      <c r="P208" s="226">
        <f>O208*H208</f>
        <v>0</v>
      </c>
      <c r="Q208" s="226">
        <v>0.00040000000000000002</v>
      </c>
      <c r="R208" s="226">
        <f>Q208*H208</f>
        <v>0.00040000000000000002</v>
      </c>
      <c r="S208" s="226">
        <v>0</v>
      </c>
      <c r="T208" s="22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8" t="s">
        <v>236</v>
      </c>
      <c r="AT208" s="228" t="s">
        <v>160</v>
      </c>
      <c r="AU208" s="228" t="s">
        <v>143</v>
      </c>
      <c r="AY208" s="14" t="s">
        <v>135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4" t="s">
        <v>143</v>
      </c>
      <c r="BK208" s="229">
        <f>ROUND(I208*H208,2)</f>
        <v>0</v>
      </c>
      <c r="BL208" s="14" t="s">
        <v>203</v>
      </c>
      <c r="BM208" s="228" t="s">
        <v>391</v>
      </c>
    </row>
    <row r="209" s="2" customFormat="1" ht="21.75" customHeight="1">
      <c r="A209" s="35"/>
      <c r="B209" s="36"/>
      <c r="C209" s="216" t="s">
        <v>392</v>
      </c>
      <c r="D209" s="216" t="s">
        <v>138</v>
      </c>
      <c r="E209" s="217" t="s">
        <v>393</v>
      </c>
      <c r="F209" s="218" t="s">
        <v>394</v>
      </c>
      <c r="G209" s="219" t="s">
        <v>179</v>
      </c>
      <c r="H209" s="220">
        <v>2</v>
      </c>
      <c r="I209" s="221"/>
      <c r="J209" s="222">
        <f>ROUND(I209*H209,2)</f>
        <v>0</v>
      </c>
      <c r="K209" s="223"/>
      <c r="L209" s="41"/>
      <c r="M209" s="224" t="s">
        <v>1</v>
      </c>
      <c r="N209" s="225" t="s">
        <v>41</v>
      </c>
      <c r="O209" s="88"/>
      <c r="P209" s="226">
        <f>O209*H209</f>
        <v>0</v>
      </c>
      <c r="Q209" s="226">
        <v>0</v>
      </c>
      <c r="R209" s="226">
        <f>Q209*H209</f>
        <v>0</v>
      </c>
      <c r="S209" s="226">
        <v>0</v>
      </c>
      <c r="T209" s="22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8" t="s">
        <v>203</v>
      </c>
      <c r="AT209" s="228" t="s">
        <v>138</v>
      </c>
      <c r="AU209" s="228" t="s">
        <v>143</v>
      </c>
      <c r="AY209" s="14" t="s">
        <v>135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4" t="s">
        <v>143</v>
      </c>
      <c r="BK209" s="229">
        <f>ROUND(I209*H209,2)</f>
        <v>0</v>
      </c>
      <c r="BL209" s="14" t="s">
        <v>203</v>
      </c>
      <c r="BM209" s="228" t="s">
        <v>395</v>
      </c>
    </row>
    <row r="210" s="2" customFormat="1" ht="24.15" customHeight="1">
      <c r="A210" s="35"/>
      <c r="B210" s="36"/>
      <c r="C210" s="230" t="s">
        <v>396</v>
      </c>
      <c r="D210" s="230" t="s">
        <v>160</v>
      </c>
      <c r="E210" s="231" t="s">
        <v>397</v>
      </c>
      <c r="F210" s="232" t="s">
        <v>398</v>
      </c>
      <c r="G210" s="233" t="s">
        <v>179</v>
      </c>
      <c r="H210" s="234">
        <v>2</v>
      </c>
      <c r="I210" s="235"/>
      <c r="J210" s="236">
        <f>ROUND(I210*H210,2)</f>
        <v>0</v>
      </c>
      <c r="K210" s="237"/>
      <c r="L210" s="238"/>
      <c r="M210" s="239" t="s">
        <v>1</v>
      </c>
      <c r="N210" s="240" t="s">
        <v>41</v>
      </c>
      <c r="O210" s="88"/>
      <c r="P210" s="226">
        <f>O210*H210</f>
        <v>0</v>
      </c>
      <c r="Q210" s="226">
        <v>0.00080000000000000004</v>
      </c>
      <c r="R210" s="226">
        <f>Q210*H210</f>
        <v>0.0016000000000000001</v>
      </c>
      <c r="S210" s="226">
        <v>0</v>
      </c>
      <c r="T210" s="22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8" t="s">
        <v>236</v>
      </c>
      <c r="AT210" s="228" t="s">
        <v>160</v>
      </c>
      <c r="AU210" s="228" t="s">
        <v>143</v>
      </c>
      <c r="AY210" s="14" t="s">
        <v>135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4" t="s">
        <v>143</v>
      </c>
      <c r="BK210" s="229">
        <f>ROUND(I210*H210,2)</f>
        <v>0</v>
      </c>
      <c r="BL210" s="14" t="s">
        <v>203</v>
      </c>
      <c r="BM210" s="228" t="s">
        <v>399</v>
      </c>
    </row>
    <row r="211" s="12" customFormat="1" ht="22.8" customHeight="1">
      <c r="A211" s="12"/>
      <c r="B211" s="200"/>
      <c r="C211" s="201"/>
      <c r="D211" s="202" t="s">
        <v>74</v>
      </c>
      <c r="E211" s="214" t="s">
        <v>400</v>
      </c>
      <c r="F211" s="214" t="s">
        <v>401</v>
      </c>
      <c r="G211" s="201"/>
      <c r="H211" s="201"/>
      <c r="I211" s="204"/>
      <c r="J211" s="215">
        <f>BK211</f>
        <v>0</v>
      </c>
      <c r="K211" s="201"/>
      <c r="L211" s="206"/>
      <c r="M211" s="207"/>
      <c r="N211" s="208"/>
      <c r="O211" s="208"/>
      <c r="P211" s="209">
        <f>SUM(P212:P214)</f>
        <v>0</v>
      </c>
      <c r="Q211" s="208"/>
      <c r="R211" s="209">
        <f>SUM(R212:R214)</f>
        <v>1.9644010999999999</v>
      </c>
      <c r="S211" s="208"/>
      <c r="T211" s="210">
        <f>SUM(T212:T214)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11" t="s">
        <v>143</v>
      </c>
      <c r="AT211" s="212" t="s">
        <v>74</v>
      </c>
      <c r="AU211" s="212" t="s">
        <v>83</v>
      </c>
      <c r="AY211" s="211" t="s">
        <v>135</v>
      </c>
      <c r="BK211" s="213">
        <f>SUM(BK212:BK214)</f>
        <v>0</v>
      </c>
    </row>
    <row r="212" s="2" customFormat="1" ht="24.15" customHeight="1">
      <c r="A212" s="35"/>
      <c r="B212" s="36"/>
      <c r="C212" s="216" t="s">
        <v>402</v>
      </c>
      <c r="D212" s="216" t="s">
        <v>138</v>
      </c>
      <c r="E212" s="217" t="s">
        <v>403</v>
      </c>
      <c r="F212" s="218" t="s">
        <v>404</v>
      </c>
      <c r="G212" s="219" t="s">
        <v>141</v>
      </c>
      <c r="H212" s="220">
        <v>119.854</v>
      </c>
      <c r="I212" s="221"/>
      <c r="J212" s="222">
        <f>ROUND(I212*H212,2)</f>
        <v>0</v>
      </c>
      <c r="K212" s="223"/>
      <c r="L212" s="41"/>
      <c r="M212" s="224" t="s">
        <v>1</v>
      </c>
      <c r="N212" s="225" t="s">
        <v>41</v>
      </c>
      <c r="O212" s="88"/>
      <c r="P212" s="226">
        <f>O212*H212</f>
        <v>0</v>
      </c>
      <c r="Q212" s="226">
        <v>0</v>
      </c>
      <c r="R212" s="226">
        <f>Q212*H212</f>
        <v>0</v>
      </c>
      <c r="S212" s="226">
        <v>0</v>
      </c>
      <c r="T212" s="22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8" t="s">
        <v>203</v>
      </c>
      <c r="AT212" s="228" t="s">
        <v>138</v>
      </c>
      <c r="AU212" s="228" t="s">
        <v>143</v>
      </c>
      <c r="AY212" s="14" t="s">
        <v>135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14" t="s">
        <v>143</v>
      </c>
      <c r="BK212" s="229">
        <f>ROUND(I212*H212,2)</f>
        <v>0</v>
      </c>
      <c r="BL212" s="14" t="s">
        <v>203</v>
      </c>
      <c r="BM212" s="228" t="s">
        <v>405</v>
      </c>
    </row>
    <row r="213" s="2" customFormat="1" ht="21.75" customHeight="1">
      <c r="A213" s="35"/>
      <c r="B213" s="36"/>
      <c r="C213" s="230" t="s">
        <v>406</v>
      </c>
      <c r="D213" s="230" t="s">
        <v>160</v>
      </c>
      <c r="E213" s="231" t="s">
        <v>407</v>
      </c>
      <c r="F213" s="232" t="s">
        <v>408</v>
      </c>
      <c r="G213" s="233" t="s">
        <v>141</v>
      </c>
      <c r="H213" s="234">
        <v>131.839</v>
      </c>
      <c r="I213" s="235"/>
      <c r="J213" s="236">
        <f>ROUND(I213*H213,2)</f>
        <v>0</v>
      </c>
      <c r="K213" s="237"/>
      <c r="L213" s="238"/>
      <c r="M213" s="239" t="s">
        <v>1</v>
      </c>
      <c r="N213" s="240" t="s">
        <v>41</v>
      </c>
      <c r="O213" s="88"/>
      <c r="P213" s="226">
        <f>O213*H213</f>
        <v>0</v>
      </c>
      <c r="Q213" s="226">
        <v>0.0149</v>
      </c>
      <c r="R213" s="226">
        <f>Q213*H213</f>
        <v>1.9644010999999999</v>
      </c>
      <c r="S213" s="226">
        <v>0</v>
      </c>
      <c r="T213" s="22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8" t="s">
        <v>236</v>
      </c>
      <c r="AT213" s="228" t="s">
        <v>160</v>
      </c>
      <c r="AU213" s="228" t="s">
        <v>143</v>
      </c>
      <c r="AY213" s="14" t="s">
        <v>135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4" t="s">
        <v>143</v>
      </c>
      <c r="BK213" s="229">
        <f>ROUND(I213*H213,2)</f>
        <v>0</v>
      </c>
      <c r="BL213" s="14" t="s">
        <v>203</v>
      </c>
      <c r="BM213" s="228" t="s">
        <v>409</v>
      </c>
    </row>
    <row r="214" s="2" customFormat="1" ht="24.15" customHeight="1">
      <c r="A214" s="35"/>
      <c r="B214" s="36"/>
      <c r="C214" s="216" t="s">
        <v>410</v>
      </c>
      <c r="D214" s="216" t="s">
        <v>138</v>
      </c>
      <c r="E214" s="217" t="s">
        <v>411</v>
      </c>
      <c r="F214" s="218" t="s">
        <v>412</v>
      </c>
      <c r="G214" s="219" t="s">
        <v>206</v>
      </c>
      <c r="H214" s="220">
        <v>1.964</v>
      </c>
      <c r="I214" s="221"/>
      <c r="J214" s="222">
        <f>ROUND(I214*H214,2)</f>
        <v>0</v>
      </c>
      <c r="K214" s="223"/>
      <c r="L214" s="41"/>
      <c r="M214" s="224" t="s">
        <v>1</v>
      </c>
      <c r="N214" s="225" t="s">
        <v>41</v>
      </c>
      <c r="O214" s="88"/>
      <c r="P214" s="226">
        <f>O214*H214</f>
        <v>0</v>
      </c>
      <c r="Q214" s="226">
        <v>0</v>
      </c>
      <c r="R214" s="226">
        <f>Q214*H214</f>
        <v>0</v>
      </c>
      <c r="S214" s="226">
        <v>0</v>
      </c>
      <c r="T214" s="22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8" t="s">
        <v>203</v>
      </c>
      <c r="AT214" s="228" t="s">
        <v>138</v>
      </c>
      <c r="AU214" s="228" t="s">
        <v>143</v>
      </c>
      <c r="AY214" s="14" t="s">
        <v>135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4" t="s">
        <v>143</v>
      </c>
      <c r="BK214" s="229">
        <f>ROUND(I214*H214,2)</f>
        <v>0</v>
      </c>
      <c r="BL214" s="14" t="s">
        <v>203</v>
      </c>
      <c r="BM214" s="228" t="s">
        <v>413</v>
      </c>
    </row>
    <row r="215" s="12" customFormat="1" ht="22.8" customHeight="1">
      <c r="A215" s="12"/>
      <c r="B215" s="200"/>
      <c r="C215" s="201"/>
      <c r="D215" s="202" t="s">
        <v>74</v>
      </c>
      <c r="E215" s="214" t="s">
        <v>414</v>
      </c>
      <c r="F215" s="214" t="s">
        <v>415</v>
      </c>
      <c r="G215" s="201"/>
      <c r="H215" s="201"/>
      <c r="I215" s="204"/>
      <c r="J215" s="215">
        <f>BK215</f>
        <v>0</v>
      </c>
      <c r="K215" s="201"/>
      <c r="L215" s="206"/>
      <c r="M215" s="207"/>
      <c r="N215" s="208"/>
      <c r="O215" s="208"/>
      <c r="P215" s="209">
        <f>SUM(P216:P219)</f>
        <v>0</v>
      </c>
      <c r="Q215" s="208"/>
      <c r="R215" s="209">
        <f>SUM(R216:R219)</f>
        <v>0.057826730000000007</v>
      </c>
      <c r="S215" s="208"/>
      <c r="T215" s="210">
        <f>SUM(T216:T219)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1" t="s">
        <v>143</v>
      </c>
      <c r="AT215" s="212" t="s">
        <v>74</v>
      </c>
      <c r="AU215" s="212" t="s">
        <v>83</v>
      </c>
      <c r="AY215" s="211" t="s">
        <v>135</v>
      </c>
      <c r="BK215" s="213">
        <f>SUM(BK216:BK219)</f>
        <v>0</v>
      </c>
    </row>
    <row r="216" s="2" customFormat="1" ht="24.15" customHeight="1">
      <c r="A216" s="35"/>
      <c r="B216" s="36"/>
      <c r="C216" s="216" t="s">
        <v>416</v>
      </c>
      <c r="D216" s="216" t="s">
        <v>138</v>
      </c>
      <c r="E216" s="217" t="s">
        <v>417</v>
      </c>
      <c r="F216" s="218" t="s">
        <v>418</v>
      </c>
      <c r="G216" s="219" t="s">
        <v>265</v>
      </c>
      <c r="H216" s="220">
        <v>24.847000000000001</v>
      </c>
      <c r="I216" s="221"/>
      <c r="J216" s="222">
        <f>ROUND(I216*H216,2)</f>
        <v>0</v>
      </c>
      <c r="K216" s="223"/>
      <c r="L216" s="41"/>
      <c r="M216" s="224" t="s">
        <v>1</v>
      </c>
      <c r="N216" s="225" t="s">
        <v>41</v>
      </c>
      <c r="O216" s="88"/>
      <c r="P216" s="226">
        <f>O216*H216</f>
        <v>0</v>
      </c>
      <c r="Q216" s="226">
        <v>0.0015900000000000001</v>
      </c>
      <c r="R216" s="226">
        <f>Q216*H216</f>
        <v>0.039506730000000004</v>
      </c>
      <c r="S216" s="226">
        <v>0</v>
      </c>
      <c r="T216" s="22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8" t="s">
        <v>203</v>
      </c>
      <c r="AT216" s="228" t="s">
        <v>138</v>
      </c>
      <c r="AU216" s="228" t="s">
        <v>143</v>
      </c>
      <c r="AY216" s="14" t="s">
        <v>135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4" t="s">
        <v>143</v>
      </c>
      <c r="BK216" s="229">
        <f>ROUND(I216*H216,2)</f>
        <v>0</v>
      </c>
      <c r="BL216" s="14" t="s">
        <v>203</v>
      </c>
      <c r="BM216" s="228" t="s">
        <v>419</v>
      </c>
    </row>
    <row r="217" s="2" customFormat="1" ht="21.75" customHeight="1">
      <c r="A217" s="35"/>
      <c r="B217" s="36"/>
      <c r="C217" s="216" t="s">
        <v>420</v>
      </c>
      <c r="D217" s="216" t="s">
        <v>138</v>
      </c>
      <c r="E217" s="217" t="s">
        <v>421</v>
      </c>
      <c r="F217" s="218" t="s">
        <v>422</v>
      </c>
      <c r="G217" s="219" t="s">
        <v>265</v>
      </c>
      <c r="H217" s="220">
        <v>6</v>
      </c>
      <c r="I217" s="221"/>
      <c r="J217" s="222">
        <f>ROUND(I217*H217,2)</f>
        <v>0</v>
      </c>
      <c r="K217" s="223"/>
      <c r="L217" s="41"/>
      <c r="M217" s="224" t="s">
        <v>1</v>
      </c>
      <c r="N217" s="225" t="s">
        <v>41</v>
      </c>
      <c r="O217" s="88"/>
      <c r="P217" s="226">
        <f>O217*H217</f>
        <v>0</v>
      </c>
      <c r="Q217" s="226">
        <v>0.0025999999999999999</v>
      </c>
      <c r="R217" s="226">
        <f>Q217*H217</f>
        <v>0.015599999999999999</v>
      </c>
      <c r="S217" s="226">
        <v>0</v>
      </c>
      <c r="T217" s="22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8" t="s">
        <v>203</v>
      </c>
      <c r="AT217" s="228" t="s">
        <v>138</v>
      </c>
      <c r="AU217" s="228" t="s">
        <v>143</v>
      </c>
      <c r="AY217" s="14" t="s">
        <v>135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4" t="s">
        <v>143</v>
      </c>
      <c r="BK217" s="229">
        <f>ROUND(I217*H217,2)</f>
        <v>0</v>
      </c>
      <c r="BL217" s="14" t="s">
        <v>203</v>
      </c>
      <c r="BM217" s="228" t="s">
        <v>423</v>
      </c>
    </row>
    <row r="218" s="2" customFormat="1" ht="24.15" customHeight="1">
      <c r="A218" s="35"/>
      <c r="B218" s="36"/>
      <c r="C218" s="216" t="s">
        <v>424</v>
      </c>
      <c r="D218" s="216" t="s">
        <v>138</v>
      </c>
      <c r="E218" s="217" t="s">
        <v>425</v>
      </c>
      <c r="F218" s="218" t="s">
        <v>426</v>
      </c>
      <c r="G218" s="219" t="s">
        <v>179</v>
      </c>
      <c r="H218" s="220">
        <v>1</v>
      </c>
      <c r="I218" s="221"/>
      <c r="J218" s="222">
        <f>ROUND(I218*H218,2)</f>
        <v>0</v>
      </c>
      <c r="K218" s="223"/>
      <c r="L218" s="41"/>
      <c r="M218" s="224" t="s">
        <v>1</v>
      </c>
      <c r="N218" s="225" t="s">
        <v>41</v>
      </c>
      <c r="O218" s="88"/>
      <c r="P218" s="226">
        <f>O218*H218</f>
        <v>0</v>
      </c>
      <c r="Q218" s="226">
        <v>0.0027200000000000002</v>
      </c>
      <c r="R218" s="226">
        <f>Q218*H218</f>
        <v>0.0027200000000000002</v>
      </c>
      <c r="S218" s="226">
        <v>0</v>
      </c>
      <c r="T218" s="22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8" t="s">
        <v>203</v>
      </c>
      <c r="AT218" s="228" t="s">
        <v>138</v>
      </c>
      <c r="AU218" s="228" t="s">
        <v>143</v>
      </c>
      <c r="AY218" s="14" t="s">
        <v>135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4" t="s">
        <v>143</v>
      </c>
      <c r="BK218" s="229">
        <f>ROUND(I218*H218,2)</f>
        <v>0</v>
      </c>
      <c r="BL218" s="14" t="s">
        <v>203</v>
      </c>
      <c r="BM218" s="228" t="s">
        <v>427</v>
      </c>
    </row>
    <row r="219" s="2" customFormat="1" ht="24.15" customHeight="1">
      <c r="A219" s="35"/>
      <c r="B219" s="36"/>
      <c r="C219" s="216" t="s">
        <v>428</v>
      </c>
      <c r="D219" s="216" t="s">
        <v>138</v>
      </c>
      <c r="E219" s="217" t="s">
        <v>429</v>
      </c>
      <c r="F219" s="218" t="s">
        <v>430</v>
      </c>
      <c r="G219" s="219" t="s">
        <v>206</v>
      </c>
      <c r="H219" s="220">
        <v>0.058000000000000003</v>
      </c>
      <c r="I219" s="221"/>
      <c r="J219" s="222">
        <f>ROUND(I219*H219,2)</f>
        <v>0</v>
      </c>
      <c r="K219" s="223"/>
      <c r="L219" s="41"/>
      <c r="M219" s="224" t="s">
        <v>1</v>
      </c>
      <c r="N219" s="225" t="s">
        <v>41</v>
      </c>
      <c r="O219" s="88"/>
      <c r="P219" s="226">
        <f>O219*H219</f>
        <v>0</v>
      </c>
      <c r="Q219" s="226">
        <v>0</v>
      </c>
      <c r="R219" s="226">
        <f>Q219*H219</f>
        <v>0</v>
      </c>
      <c r="S219" s="226">
        <v>0</v>
      </c>
      <c r="T219" s="22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8" t="s">
        <v>203</v>
      </c>
      <c r="AT219" s="228" t="s">
        <v>138</v>
      </c>
      <c r="AU219" s="228" t="s">
        <v>143</v>
      </c>
      <c r="AY219" s="14" t="s">
        <v>135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14" t="s">
        <v>143</v>
      </c>
      <c r="BK219" s="229">
        <f>ROUND(I219*H219,2)</f>
        <v>0</v>
      </c>
      <c r="BL219" s="14" t="s">
        <v>203</v>
      </c>
      <c r="BM219" s="228" t="s">
        <v>431</v>
      </c>
    </row>
    <row r="220" s="12" customFormat="1" ht="22.8" customHeight="1">
      <c r="A220" s="12"/>
      <c r="B220" s="200"/>
      <c r="C220" s="201"/>
      <c r="D220" s="202" t="s">
        <v>74</v>
      </c>
      <c r="E220" s="214" t="s">
        <v>432</v>
      </c>
      <c r="F220" s="214" t="s">
        <v>433</v>
      </c>
      <c r="G220" s="201"/>
      <c r="H220" s="201"/>
      <c r="I220" s="204"/>
      <c r="J220" s="215">
        <f>BK220</f>
        <v>0</v>
      </c>
      <c r="K220" s="201"/>
      <c r="L220" s="206"/>
      <c r="M220" s="207"/>
      <c r="N220" s="208"/>
      <c r="O220" s="208"/>
      <c r="P220" s="209">
        <f>SUM(P221:P224)</f>
        <v>0</v>
      </c>
      <c r="Q220" s="208"/>
      <c r="R220" s="209">
        <f>SUM(R221:R224)</f>
        <v>0.085999999999999993</v>
      </c>
      <c r="S220" s="208"/>
      <c r="T220" s="210">
        <f>SUM(T221:T224)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1" t="s">
        <v>143</v>
      </c>
      <c r="AT220" s="212" t="s">
        <v>74</v>
      </c>
      <c r="AU220" s="212" t="s">
        <v>83</v>
      </c>
      <c r="AY220" s="211" t="s">
        <v>135</v>
      </c>
      <c r="BK220" s="213">
        <f>SUM(BK221:BK224)</f>
        <v>0</v>
      </c>
    </row>
    <row r="221" s="2" customFormat="1" ht="24.15" customHeight="1">
      <c r="A221" s="35"/>
      <c r="B221" s="36"/>
      <c r="C221" s="216" t="s">
        <v>434</v>
      </c>
      <c r="D221" s="216" t="s">
        <v>138</v>
      </c>
      <c r="E221" s="217" t="s">
        <v>435</v>
      </c>
      <c r="F221" s="218" t="s">
        <v>436</v>
      </c>
      <c r="G221" s="219" t="s">
        <v>179</v>
      </c>
      <c r="H221" s="220">
        <v>2</v>
      </c>
      <c r="I221" s="221"/>
      <c r="J221" s="222">
        <f>ROUND(I221*H221,2)</f>
        <v>0</v>
      </c>
      <c r="K221" s="223"/>
      <c r="L221" s="41"/>
      <c r="M221" s="224" t="s">
        <v>1</v>
      </c>
      <c r="N221" s="225" t="s">
        <v>41</v>
      </c>
      <c r="O221" s="88"/>
      <c r="P221" s="226">
        <f>O221*H221</f>
        <v>0</v>
      </c>
      <c r="Q221" s="226">
        <v>0</v>
      </c>
      <c r="R221" s="226">
        <f>Q221*H221</f>
        <v>0</v>
      </c>
      <c r="S221" s="226">
        <v>0</v>
      </c>
      <c r="T221" s="22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8" t="s">
        <v>203</v>
      </c>
      <c r="AT221" s="228" t="s">
        <v>138</v>
      </c>
      <c r="AU221" s="228" t="s">
        <v>143</v>
      </c>
      <c r="AY221" s="14" t="s">
        <v>135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14" t="s">
        <v>143</v>
      </c>
      <c r="BK221" s="229">
        <f>ROUND(I221*H221,2)</f>
        <v>0</v>
      </c>
      <c r="BL221" s="14" t="s">
        <v>203</v>
      </c>
      <c r="BM221" s="228" t="s">
        <v>437</v>
      </c>
    </row>
    <row r="222" s="2" customFormat="1" ht="21.75" customHeight="1">
      <c r="A222" s="35"/>
      <c r="B222" s="36"/>
      <c r="C222" s="230" t="s">
        <v>438</v>
      </c>
      <c r="D222" s="230" t="s">
        <v>160</v>
      </c>
      <c r="E222" s="231" t="s">
        <v>439</v>
      </c>
      <c r="F222" s="232" t="s">
        <v>440</v>
      </c>
      <c r="G222" s="233" t="s">
        <v>179</v>
      </c>
      <c r="H222" s="234">
        <v>1</v>
      </c>
      <c r="I222" s="235"/>
      <c r="J222" s="236">
        <f>ROUND(I222*H222,2)</f>
        <v>0</v>
      </c>
      <c r="K222" s="237"/>
      <c r="L222" s="238"/>
      <c r="M222" s="239" t="s">
        <v>1</v>
      </c>
      <c r="N222" s="240" t="s">
        <v>41</v>
      </c>
      <c r="O222" s="88"/>
      <c r="P222" s="226">
        <f>O222*H222</f>
        <v>0</v>
      </c>
      <c r="Q222" s="226">
        <v>0</v>
      </c>
      <c r="R222" s="226">
        <f>Q222*H222</f>
        <v>0</v>
      </c>
      <c r="S222" s="226">
        <v>0</v>
      </c>
      <c r="T222" s="22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8" t="s">
        <v>236</v>
      </c>
      <c r="AT222" s="228" t="s">
        <v>160</v>
      </c>
      <c r="AU222" s="228" t="s">
        <v>143</v>
      </c>
      <c r="AY222" s="14" t="s">
        <v>135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4" t="s">
        <v>143</v>
      </c>
      <c r="BK222" s="229">
        <f>ROUND(I222*H222,2)</f>
        <v>0</v>
      </c>
      <c r="BL222" s="14" t="s">
        <v>203</v>
      </c>
      <c r="BM222" s="228" t="s">
        <v>441</v>
      </c>
    </row>
    <row r="223" s="2" customFormat="1" ht="21.75" customHeight="1">
      <c r="A223" s="35"/>
      <c r="B223" s="36"/>
      <c r="C223" s="230" t="s">
        <v>442</v>
      </c>
      <c r="D223" s="230" t="s">
        <v>160</v>
      </c>
      <c r="E223" s="231" t="s">
        <v>443</v>
      </c>
      <c r="F223" s="232" t="s">
        <v>444</v>
      </c>
      <c r="G223" s="233" t="s">
        <v>179</v>
      </c>
      <c r="H223" s="234">
        <v>2</v>
      </c>
      <c r="I223" s="235"/>
      <c r="J223" s="236">
        <f>ROUND(I223*H223,2)</f>
        <v>0</v>
      </c>
      <c r="K223" s="237"/>
      <c r="L223" s="238"/>
      <c r="M223" s="239" t="s">
        <v>1</v>
      </c>
      <c r="N223" s="240" t="s">
        <v>41</v>
      </c>
      <c r="O223" s="88"/>
      <c r="P223" s="226">
        <f>O223*H223</f>
        <v>0</v>
      </c>
      <c r="Q223" s="226">
        <v>0.042999999999999997</v>
      </c>
      <c r="R223" s="226">
        <f>Q223*H223</f>
        <v>0.085999999999999993</v>
      </c>
      <c r="S223" s="226">
        <v>0</v>
      </c>
      <c r="T223" s="22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8" t="s">
        <v>236</v>
      </c>
      <c r="AT223" s="228" t="s">
        <v>160</v>
      </c>
      <c r="AU223" s="228" t="s">
        <v>143</v>
      </c>
      <c r="AY223" s="14" t="s">
        <v>135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14" t="s">
        <v>143</v>
      </c>
      <c r="BK223" s="229">
        <f>ROUND(I223*H223,2)</f>
        <v>0</v>
      </c>
      <c r="BL223" s="14" t="s">
        <v>203</v>
      </c>
      <c r="BM223" s="228" t="s">
        <v>445</v>
      </c>
    </row>
    <row r="224" s="2" customFormat="1" ht="24.15" customHeight="1">
      <c r="A224" s="35"/>
      <c r="B224" s="36"/>
      <c r="C224" s="216" t="s">
        <v>446</v>
      </c>
      <c r="D224" s="216" t="s">
        <v>138</v>
      </c>
      <c r="E224" s="217" t="s">
        <v>447</v>
      </c>
      <c r="F224" s="218" t="s">
        <v>448</v>
      </c>
      <c r="G224" s="219" t="s">
        <v>206</v>
      </c>
      <c r="H224" s="220">
        <v>0.085999999999999993</v>
      </c>
      <c r="I224" s="221"/>
      <c r="J224" s="222">
        <f>ROUND(I224*H224,2)</f>
        <v>0</v>
      </c>
      <c r="K224" s="223"/>
      <c r="L224" s="41"/>
      <c r="M224" s="224" t="s">
        <v>1</v>
      </c>
      <c r="N224" s="225" t="s">
        <v>41</v>
      </c>
      <c r="O224" s="88"/>
      <c r="P224" s="226">
        <f>O224*H224</f>
        <v>0</v>
      </c>
      <c r="Q224" s="226">
        <v>0</v>
      </c>
      <c r="R224" s="226">
        <f>Q224*H224</f>
        <v>0</v>
      </c>
      <c r="S224" s="226">
        <v>0</v>
      </c>
      <c r="T224" s="227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8" t="s">
        <v>203</v>
      </c>
      <c r="AT224" s="228" t="s">
        <v>138</v>
      </c>
      <c r="AU224" s="228" t="s">
        <v>143</v>
      </c>
      <c r="AY224" s="14" t="s">
        <v>135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14" t="s">
        <v>143</v>
      </c>
      <c r="BK224" s="229">
        <f>ROUND(I224*H224,2)</f>
        <v>0</v>
      </c>
      <c r="BL224" s="14" t="s">
        <v>203</v>
      </c>
      <c r="BM224" s="228" t="s">
        <v>449</v>
      </c>
    </row>
    <row r="225" s="12" customFormat="1" ht="22.8" customHeight="1">
      <c r="A225" s="12"/>
      <c r="B225" s="200"/>
      <c r="C225" s="201"/>
      <c r="D225" s="202" t="s">
        <v>74</v>
      </c>
      <c r="E225" s="214" t="s">
        <v>450</v>
      </c>
      <c r="F225" s="214" t="s">
        <v>451</v>
      </c>
      <c r="G225" s="201"/>
      <c r="H225" s="201"/>
      <c r="I225" s="204"/>
      <c r="J225" s="215">
        <f>BK225</f>
        <v>0</v>
      </c>
      <c r="K225" s="201"/>
      <c r="L225" s="206"/>
      <c r="M225" s="207"/>
      <c r="N225" s="208"/>
      <c r="O225" s="208"/>
      <c r="P225" s="209">
        <f>SUM(P226:P230)</f>
        <v>0</v>
      </c>
      <c r="Q225" s="208"/>
      <c r="R225" s="209">
        <f>SUM(R226:R230)</f>
        <v>0.03415</v>
      </c>
      <c r="S225" s="208"/>
      <c r="T225" s="210">
        <f>SUM(T226:T230)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1" t="s">
        <v>143</v>
      </c>
      <c r="AT225" s="212" t="s">
        <v>74</v>
      </c>
      <c r="AU225" s="212" t="s">
        <v>83</v>
      </c>
      <c r="AY225" s="211" t="s">
        <v>135</v>
      </c>
      <c r="BK225" s="213">
        <f>SUM(BK226:BK230)</f>
        <v>0</v>
      </c>
    </row>
    <row r="226" s="2" customFormat="1" ht="24.15" customHeight="1">
      <c r="A226" s="35"/>
      <c r="B226" s="36"/>
      <c r="C226" s="216" t="s">
        <v>452</v>
      </c>
      <c r="D226" s="216" t="s">
        <v>138</v>
      </c>
      <c r="E226" s="217" t="s">
        <v>453</v>
      </c>
      <c r="F226" s="218" t="s">
        <v>454</v>
      </c>
      <c r="G226" s="219" t="s">
        <v>265</v>
      </c>
      <c r="H226" s="220">
        <v>4.5</v>
      </c>
      <c r="I226" s="221"/>
      <c r="J226" s="222">
        <f>ROUND(I226*H226,2)</f>
        <v>0</v>
      </c>
      <c r="K226" s="223"/>
      <c r="L226" s="41"/>
      <c r="M226" s="224" t="s">
        <v>1</v>
      </c>
      <c r="N226" s="225" t="s">
        <v>41</v>
      </c>
      <c r="O226" s="88"/>
      <c r="P226" s="226">
        <f>O226*H226</f>
        <v>0</v>
      </c>
      <c r="Q226" s="226">
        <v>0</v>
      </c>
      <c r="R226" s="226">
        <f>Q226*H226</f>
        <v>0</v>
      </c>
      <c r="S226" s="226">
        <v>0</v>
      </c>
      <c r="T226" s="22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8" t="s">
        <v>203</v>
      </c>
      <c r="AT226" s="228" t="s">
        <v>138</v>
      </c>
      <c r="AU226" s="228" t="s">
        <v>143</v>
      </c>
      <c r="AY226" s="14" t="s">
        <v>135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14" t="s">
        <v>143</v>
      </c>
      <c r="BK226" s="229">
        <f>ROUND(I226*H226,2)</f>
        <v>0</v>
      </c>
      <c r="BL226" s="14" t="s">
        <v>203</v>
      </c>
      <c r="BM226" s="228" t="s">
        <v>455</v>
      </c>
    </row>
    <row r="227" s="2" customFormat="1" ht="21.75" customHeight="1">
      <c r="A227" s="35"/>
      <c r="B227" s="36"/>
      <c r="C227" s="230" t="s">
        <v>456</v>
      </c>
      <c r="D227" s="230" t="s">
        <v>160</v>
      </c>
      <c r="E227" s="231" t="s">
        <v>457</v>
      </c>
      <c r="F227" s="232" t="s">
        <v>458</v>
      </c>
      <c r="G227" s="233" t="s">
        <v>265</v>
      </c>
      <c r="H227" s="234">
        <v>4.5</v>
      </c>
      <c r="I227" s="235"/>
      <c r="J227" s="236">
        <f>ROUND(I227*H227,2)</f>
        <v>0</v>
      </c>
      <c r="K227" s="237"/>
      <c r="L227" s="238"/>
      <c r="M227" s="239" t="s">
        <v>1</v>
      </c>
      <c r="N227" s="240" t="s">
        <v>41</v>
      </c>
      <c r="O227" s="88"/>
      <c r="P227" s="226">
        <f>O227*H227</f>
        <v>0</v>
      </c>
      <c r="Q227" s="226">
        <v>0.0061000000000000004</v>
      </c>
      <c r="R227" s="226">
        <f>Q227*H227</f>
        <v>0.027450000000000002</v>
      </c>
      <c r="S227" s="226">
        <v>0</v>
      </c>
      <c r="T227" s="227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8" t="s">
        <v>236</v>
      </c>
      <c r="AT227" s="228" t="s">
        <v>160</v>
      </c>
      <c r="AU227" s="228" t="s">
        <v>143</v>
      </c>
      <c r="AY227" s="14" t="s">
        <v>135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14" t="s">
        <v>143</v>
      </c>
      <c r="BK227" s="229">
        <f>ROUND(I227*H227,2)</f>
        <v>0</v>
      </c>
      <c r="BL227" s="14" t="s">
        <v>203</v>
      </c>
      <c r="BM227" s="228" t="s">
        <v>459</v>
      </c>
    </row>
    <row r="228" s="2" customFormat="1" ht="24.15" customHeight="1">
      <c r="A228" s="35"/>
      <c r="B228" s="36"/>
      <c r="C228" s="216" t="s">
        <v>460</v>
      </c>
      <c r="D228" s="216" t="s">
        <v>138</v>
      </c>
      <c r="E228" s="217" t="s">
        <v>461</v>
      </c>
      <c r="F228" s="218" t="s">
        <v>462</v>
      </c>
      <c r="G228" s="219" t="s">
        <v>179</v>
      </c>
      <c r="H228" s="220">
        <v>1</v>
      </c>
      <c r="I228" s="221"/>
      <c r="J228" s="222">
        <f>ROUND(I228*H228,2)</f>
        <v>0</v>
      </c>
      <c r="K228" s="223"/>
      <c r="L228" s="41"/>
      <c r="M228" s="224" t="s">
        <v>1</v>
      </c>
      <c r="N228" s="225" t="s">
        <v>41</v>
      </c>
      <c r="O228" s="88"/>
      <c r="P228" s="226">
        <f>O228*H228</f>
        <v>0</v>
      </c>
      <c r="Q228" s="226">
        <v>0</v>
      </c>
      <c r="R228" s="226">
        <f>Q228*H228</f>
        <v>0</v>
      </c>
      <c r="S228" s="226">
        <v>0</v>
      </c>
      <c r="T228" s="22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8" t="s">
        <v>203</v>
      </c>
      <c r="AT228" s="228" t="s">
        <v>138</v>
      </c>
      <c r="AU228" s="228" t="s">
        <v>143</v>
      </c>
      <c r="AY228" s="14" t="s">
        <v>135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14" t="s">
        <v>143</v>
      </c>
      <c r="BK228" s="229">
        <f>ROUND(I228*H228,2)</f>
        <v>0</v>
      </c>
      <c r="BL228" s="14" t="s">
        <v>203</v>
      </c>
      <c r="BM228" s="228" t="s">
        <v>463</v>
      </c>
    </row>
    <row r="229" s="2" customFormat="1" ht="24.15" customHeight="1">
      <c r="A229" s="35"/>
      <c r="B229" s="36"/>
      <c r="C229" s="230" t="s">
        <v>464</v>
      </c>
      <c r="D229" s="230" t="s">
        <v>160</v>
      </c>
      <c r="E229" s="231" t="s">
        <v>465</v>
      </c>
      <c r="F229" s="232" t="s">
        <v>466</v>
      </c>
      <c r="G229" s="233" t="s">
        <v>179</v>
      </c>
      <c r="H229" s="234">
        <v>1</v>
      </c>
      <c r="I229" s="235"/>
      <c r="J229" s="236">
        <f>ROUND(I229*H229,2)</f>
        <v>0</v>
      </c>
      <c r="K229" s="237"/>
      <c r="L229" s="238"/>
      <c r="M229" s="239" t="s">
        <v>1</v>
      </c>
      <c r="N229" s="240" t="s">
        <v>41</v>
      </c>
      <c r="O229" s="88"/>
      <c r="P229" s="226">
        <f>O229*H229</f>
        <v>0</v>
      </c>
      <c r="Q229" s="226">
        <v>0.0067000000000000002</v>
      </c>
      <c r="R229" s="226">
        <f>Q229*H229</f>
        <v>0.0067000000000000002</v>
      </c>
      <c r="S229" s="226">
        <v>0</v>
      </c>
      <c r="T229" s="227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8" t="s">
        <v>236</v>
      </c>
      <c r="AT229" s="228" t="s">
        <v>160</v>
      </c>
      <c r="AU229" s="228" t="s">
        <v>143</v>
      </c>
      <c r="AY229" s="14" t="s">
        <v>135</v>
      </c>
      <c r="BE229" s="229">
        <f>IF(N229="základní",J229,0)</f>
        <v>0</v>
      </c>
      <c r="BF229" s="229">
        <f>IF(N229="snížená",J229,0)</f>
        <v>0</v>
      </c>
      <c r="BG229" s="229">
        <f>IF(N229="zákl. přenesená",J229,0)</f>
        <v>0</v>
      </c>
      <c r="BH229" s="229">
        <f>IF(N229="sníž. přenesená",J229,0)</f>
        <v>0</v>
      </c>
      <c r="BI229" s="229">
        <f>IF(N229="nulová",J229,0)</f>
        <v>0</v>
      </c>
      <c r="BJ229" s="14" t="s">
        <v>143</v>
      </c>
      <c r="BK229" s="229">
        <f>ROUND(I229*H229,2)</f>
        <v>0</v>
      </c>
      <c r="BL229" s="14" t="s">
        <v>203</v>
      </c>
      <c r="BM229" s="228" t="s">
        <v>467</v>
      </c>
    </row>
    <row r="230" s="2" customFormat="1" ht="24.15" customHeight="1">
      <c r="A230" s="35"/>
      <c r="B230" s="36"/>
      <c r="C230" s="216" t="s">
        <v>468</v>
      </c>
      <c r="D230" s="216" t="s">
        <v>138</v>
      </c>
      <c r="E230" s="217" t="s">
        <v>469</v>
      </c>
      <c r="F230" s="218" t="s">
        <v>470</v>
      </c>
      <c r="G230" s="219" t="s">
        <v>206</v>
      </c>
      <c r="H230" s="220">
        <v>0.034000000000000002</v>
      </c>
      <c r="I230" s="221"/>
      <c r="J230" s="222">
        <f>ROUND(I230*H230,2)</f>
        <v>0</v>
      </c>
      <c r="K230" s="223"/>
      <c r="L230" s="41"/>
      <c r="M230" s="224" t="s">
        <v>1</v>
      </c>
      <c r="N230" s="225" t="s">
        <v>41</v>
      </c>
      <c r="O230" s="88"/>
      <c r="P230" s="226">
        <f>O230*H230</f>
        <v>0</v>
      </c>
      <c r="Q230" s="226">
        <v>0</v>
      </c>
      <c r="R230" s="226">
        <f>Q230*H230</f>
        <v>0</v>
      </c>
      <c r="S230" s="226">
        <v>0</v>
      </c>
      <c r="T230" s="227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8" t="s">
        <v>203</v>
      </c>
      <c r="AT230" s="228" t="s">
        <v>138</v>
      </c>
      <c r="AU230" s="228" t="s">
        <v>143</v>
      </c>
      <c r="AY230" s="14" t="s">
        <v>135</v>
      </c>
      <c r="BE230" s="229">
        <f>IF(N230="základní",J230,0)</f>
        <v>0</v>
      </c>
      <c r="BF230" s="229">
        <f>IF(N230="snížená",J230,0)</f>
        <v>0</v>
      </c>
      <c r="BG230" s="229">
        <f>IF(N230="zákl. přenesená",J230,0)</f>
        <v>0</v>
      </c>
      <c r="BH230" s="229">
        <f>IF(N230="sníž. přenesená",J230,0)</f>
        <v>0</v>
      </c>
      <c r="BI230" s="229">
        <f>IF(N230="nulová",J230,0)</f>
        <v>0</v>
      </c>
      <c r="BJ230" s="14" t="s">
        <v>143</v>
      </c>
      <c r="BK230" s="229">
        <f>ROUND(I230*H230,2)</f>
        <v>0</v>
      </c>
      <c r="BL230" s="14" t="s">
        <v>203</v>
      </c>
      <c r="BM230" s="228" t="s">
        <v>471</v>
      </c>
    </row>
    <row r="231" s="12" customFormat="1" ht="22.8" customHeight="1">
      <c r="A231" s="12"/>
      <c r="B231" s="200"/>
      <c r="C231" s="201"/>
      <c r="D231" s="202" t="s">
        <v>74</v>
      </c>
      <c r="E231" s="214" t="s">
        <v>472</v>
      </c>
      <c r="F231" s="214" t="s">
        <v>473</v>
      </c>
      <c r="G231" s="201"/>
      <c r="H231" s="201"/>
      <c r="I231" s="204"/>
      <c r="J231" s="215">
        <f>BK231</f>
        <v>0</v>
      </c>
      <c r="K231" s="201"/>
      <c r="L231" s="206"/>
      <c r="M231" s="207"/>
      <c r="N231" s="208"/>
      <c r="O231" s="208"/>
      <c r="P231" s="209">
        <f>P232</f>
        <v>0</v>
      </c>
      <c r="Q231" s="208"/>
      <c r="R231" s="209">
        <f>R232</f>
        <v>0</v>
      </c>
      <c r="S231" s="208"/>
      <c r="T231" s="210">
        <f>T232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11" t="s">
        <v>143</v>
      </c>
      <c r="AT231" s="212" t="s">
        <v>74</v>
      </c>
      <c r="AU231" s="212" t="s">
        <v>83</v>
      </c>
      <c r="AY231" s="211" t="s">
        <v>135</v>
      </c>
      <c r="BK231" s="213">
        <f>BK232</f>
        <v>0</v>
      </c>
    </row>
    <row r="232" s="2" customFormat="1" ht="21.75" customHeight="1">
      <c r="A232" s="35"/>
      <c r="B232" s="36"/>
      <c r="C232" s="216" t="s">
        <v>474</v>
      </c>
      <c r="D232" s="216" t="s">
        <v>138</v>
      </c>
      <c r="E232" s="217" t="s">
        <v>475</v>
      </c>
      <c r="F232" s="218" t="s">
        <v>476</v>
      </c>
      <c r="G232" s="219" t="s">
        <v>374</v>
      </c>
      <c r="H232" s="220">
        <v>1</v>
      </c>
      <c r="I232" s="221"/>
      <c r="J232" s="222">
        <f>ROUND(I232*H232,2)</f>
        <v>0</v>
      </c>
      <c r="K232" s="223"/>
      <c r="L232" s="41"/>
      <c r="M232" s="241" t="s">
        <v>1</v>
      </c>
      <c r="N232" s="242" t="s">
        <v>41</v>
      </c>
      <c r="O232" s="243"/>
      <c r="P232" s="244">
        <f>O232*H232</f>
        <v>0</v>
      </c>
      <c r="Q232" s="244">
        <v>0</v>
      </c>
      <c r="R232" s="244">
        <f>Q232*H232</f>
        <v>0</v>
      </c>
      <c r="S232" s="244">
        <v>0</v>
      </c>
      <c r="T232" s="245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8" t="s">
        <v>203</v>
      </c>
      <c r="AT232" s="228" t="s">
        <v>138</v>
      </c>
      <c r="AU232" s="228" t="s">
        <v>143</v>
      </c>
      <c r="AY232" s="14" t="s">
        <v>135</v>
      </c>
      <c r="BE232" s="229">
        <f>IF(N232="základní",J232,0)</f>
        <v>0</v>
      </c>
      <c r="BF232" s="229">
        <f>IF(N232="snížená",J232,0)</f>
        <v>0</v>
      </c>
      <c r="BG232" s="229">
        <f>IF(N232="zákl. přenesená",J232,0)</f>
        <v>0</v>
      </c>
      <c r="BH232" s="229">
        <f>IF(N232="sníž. přenesená",J232,0)</f>
        <v>0</v>
      </c>
      <c r="BI232" s="229">
        <f>IF(N232="nulová",J232,0)</f>
        <v>0</v>
      </c>
      <c r="BJ232" s="14" t="s">
        <v>143</v>
      </c>
      <c r="BK232" s="229">
        <f>ROUND(I232*H232,2)</f>
        <v>0</v>
      </c>
      <c r="BL232" s="14" t="s">
        <v>203</v>
      </c>
      <c r="BM232" s="228" t="s">
        <v>477</v>
      </c>
    </row>
    <row r="233" s="2" customFormat="1" ht="6.96" customHeight="1">
      <c r="A233" s="35"/>
      <c r="B233" s="63"/>
      <c r="C233" s="64"/>
      <c r="D233" s="64"/>
      <c r="E233" s="64"/>
      <c r="F233" s="64"/>
      <c r="G233" s="64"/>
      <c r="H233" s="64"/>
      <c r="I233" s="64"/>
      <c r="J233" s="64"/>
      <c r="K233" s="64"/>
      <c r="L233" s="41"/>
      <c r="M233" s="35"/>
      <c r="O233" s="35"/>
      <c r="P233" s="35"/>
      <c r="Q233" s="35"/>
      <c r="R233" s="35"/>
      <c r="S233" s="35"/>
      <c r="T233" s="35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</row>
  </sheetData>
  <sheetProtection sheet="1" autoFilter="0" formatColumns="0" formatRows="0" objects="1" scenarios="1" spinCount="100000" saltValue="8TkDMozWZICh446wm64lsQ2s9Vm7bCs5FrC4BlT7YeLMrqzLL9FMzJc0TuICQmtq7H8yPC19dLfLIJNrI5VNgg==" hashValue="pCUeX9Ww9YLxmo8aNjaK6ND31Rwr2OBt6lOo53z7KUINxh9D7JrK/NRolGvND+mve1m1xWh4A1O2W6p1K/sr6g==" algorithmName="SHA-512" password="CC35"/>
  <autoFilter ref="C133:K232"/>
  <mergeCells count="9">
    <mergeCell ref="E7:H7"/>
    <mergeCell ref="E9:H9"/>
    <mergeCell ref="E18:H18"/>
    <mergeCell ref="E27:H27"/>
    <mergeCell ref="E85:H85"/>
    <mergeCell ref="E87:H87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87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94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Stavební úpravy bytového domu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95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478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7. 1. 2024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27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31</v>
      </c>
      <c r="F21" s="35"/>
      <c r="G21" s="35"/>
      <c r="H21" s="35"/>
      <c r="I21" s="137" t="s">
        <v>27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31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35</v>
      </c>
      <c r="E30" s="35"/>
      <c r="F30" s="35"/>
      <c r="G30" s="35"/>
      <c r="H30" s="35"/>
      <c r="I30" s="35"/>
      <c r="J30" s="148">
        <f>ROUND(J134,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37</v>
      </c>
      <c r="G32" s="35"/>
      <c r="H32" s="35"/>
      <c r="I32" s="149" t="s">
        <v>36</v>
      </c>
      <c r="J32" s="149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39</v>
      </c>
      <c r="E33" s="137" t="s">
        <v>40</v>
      </c>
      <c r="F33" s="151">
        <f>ROUND((SUM(BE134:BE275)),  2)</f>
        <v>0</v>
      </c>
      <c r="G33" s="35"/>
      <c r="H33" s="35"/>
      <c r="I33" s="152">
        <v>0.20999999999999999</v>
      </c>
      <c r="J33" s="151">
        <f>ROUND(((SUM(BE134:BE275))*I33),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41</v>
      </c>
      <c r="F34" s="151">
        <f>ROUND((SUM(BF134:BF275)),  2)</f>
        <v>0</v>
      </c>
      <c r="G34" s="35"/>
      <c r="H34" s="35"/>
      <c r="I34" s="152">
        <v>0.12</v>
      </c>
      <c r="J34" s="151">
        <f>ROUND(((SUM(BF134:BF275))*I34),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42</v>
      </c>
      <c r="F35" s="151">
        <f>ROUND((SUM(BG134:BG275)),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43</v>
      </c>
      <c r="F36" s="151">
        <f>ROUND((SUM(BH134:BH275)),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44</v>
      </c>
      <c r="F37" s="151">
        <f>ROUND((SUM(BI134:BI275)),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97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Stavební úpravy bytového domu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95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02 - KZS, zemní práce, výplně, zateplení suterénu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Kostelecká 1830, Náchod</v>
      </c>
      <c r="G89" s="37"/>
      <c r="H89" s="37"/>
      <c r="I89" s="29" t="s">
        <v>22</v>
      </c>
      <c r="J89" s="76" t="str">
        <f>IF(J12="","",J12)</f>
        <v>7. 1. 2024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30</v>
      </c>
      <c r="J91" s="33" t="str">
        <f>E21</f>
        <v>DEKPROJEKT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>DEKPROJEKT s.r.o.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98</v>
      </c>
      <c r="D94" s="173"/>
      <c r="E94" s="173"/>
      <c r="F94" s="173"/>
      <c r="G94" s="173"/>
      <c r="H94" s="173"/>
      <c r="I94" s="173"/>
      <c r="J94" s="174" t="s">
        <v>99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100</v>
      </c>
      <c r="D96" s="37"/>
      <c r="E96" s="37"/>
      <c r="F96" s="37"/>
      <c r="G96" s="37"/>
      <c r="H96" s="37"/>
      <c r="I96" s="37"/>
      <c r="J96" s="107">
        <f>J134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101</v>
      </c>
    </row>
    <row r="97" s="9" customFormat="1" ht="24.96" customHeight="1">
      <c r="A97" s="9"/>
      <c r="B97" s="176"/>
      <c r="C97" s="177"/>
      <c r="D97" s="178" t="s">
        <v>102</v>
      </c>
      <c r="E97" s="179"/>
      <c r="F97" s="179"/>
      <c r="G97" s="179"/>
      <c r="H97" s="179"/>
      <c r="I97" s="179"/>
      <c r="J97" s="180">
        <f>J135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479</v>
      </c>
      <c r="E98" s="185"/>
      <c r="F98" s="185"/>
      <c r="G98" s="185"/>
      <c r="H98" s="185"/>
      <c r="I98" s="185"/>
      <c r="J98" s="186">
        <f>J136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480</v>
      </c>
      <c r="E99" s="185"/>
      <c r="F99" s="185"/>
      <c r="G99" s="185"/>
      <c r="H99" s="185"/>
      <c r="I99" s="185"/>
      <c r="J99" s="186">
        <f>J146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481</v>
      </c>
      <c r="E100" s="185"/>
      <c r="F100" s="185"/>
      <c r="G100" s="185"/>
      <c r="H100" s="185"/>
      <c r="I100" s="185"/>
      <c r="J100" s="186">
        <f>J148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104</v>
      </c>
      <c r="E101" s="185"/>
      <c r="F101" s="185"/>
      <c r="G101" s="185"/>
      <c r="H101" s="185"/>
      <c r="I101" s="185"/>
      <c r="J101" s="186">
        <f>J153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105</v>
      </c>
      <c r="E102" s="185"/>
      <c r="F102" s="185"/>
      <c r="G102" s="185"/>
      <c r="H102" s="185"/>
      <c r="I102" s="185"/>
      <c r="J102" s="186">
        <f>J195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106</v>
      </c>
      <c r="E103" s="185"/>
      <c r="F103" s="185"/>
      <c r="G103" s="185"/>
      <c r="H103" s="185"/>
      <c r="I103" s="185"/>
      <c r="J103" s="186">
        <f>J212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107</v>
      </c>
      <c r="E104" s="185"/>
      <c r="F104" s="185"/>
      <c r="G104" s="185"/>
      <c r="H104" s="185"/>
      <c r="I104" s="185"/>
      <c r="J104" s="186">
        <f>J218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6"/>
      <c r="C105" s="177"/>
      <c r="D105" s="178" t="s">
        <v>108</v>
      </c>
      <c r="E105" s="179"/>
      <c r="F105" s="179"/>
      <c r="G105" s="179"/>
      <c r="H105" s="179"/>
      <c r="I105" s="179"/>
      <c r="J105" s="180">
        <f>J220</f>
        <v>0</v>
      </c>
      <c r="K105" s="177"/>
      <c r="L105" s="181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2"/>
      <c r="C106" s="183"/>
      <c r="D106" s="184" t="s">
        <v>482</v>
      </c>
      <c r="E106" s="185"/>
      <c r="F106" s="185"/>
      <c r="G106" s="185"/>
      <c r="H106" s="185"/>
      <c r="I106" s="185"/>
      <c r="J106" s="186">
        <f>J221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2"/>
      <c r="C107" s="183"/>
      <c r="D107" s="184" t="s">
        <v>109</v>
      </c>
      <c r="E107" s="185"/>
      <c r="F107" s="185"/>
      <c r="G107" s="185"/>
      <c r="H107" s="185"/>
      <c r="I107" s="185"/>
      <c r="J107" s="186">
        <f>J227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2"/>
      <c r="C108" s="183"/>
      <c r="D108" s="184" t="s">
        <v>110</v>
      </c>
      <c r="E108" s="185"/>
      <c r="F108" s="185"/>
      <c r="G108" s="185"/>
      <c r="H108" s="185"/>
      <c r="I108" s="185"/>
      <c r="J108" s="186">
        <f>J238</f>
        <v>0</v>
      </c>
      <c r="K108" s="183"/>
      <c r="L108" s="18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2"/>
      <c r="C109" s="183"/>
      <c r="D109" s="184" t="s">
        <v>483</v>
      </c>
      <c r="E109" s="185"/>
      <c r="F109" s="185"/>
      <c r="G109" s="185"/>
      <c r="H109" s="185"/>
      <c r="I109" s="185"/>
      <c r="J109" s="186">
        <f>J246</f>
        <v>0</v>
      </c>
      <c r="K109" s="183"/>
      <c r="L109" s="18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2"/>
      <c r="C110" s="183"/>
      <c r="D110" s="184" t="s">
        <v>116</v>
      </c>
      <c r="E110" s="185"/>
      <c r="F110" s="185"/>
      <c r="G110" s="185"/>
      <c r="H110" s="185"/>
      <c r="I110" s="185"/>
      <c r="J110" s="186">
        <f>J251</f>
        <v>0</v>
      </c>
      <c r="K110" s="183"/>
      <c r="L110" s="18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2"/>
      <c r="C111" s="183"/>
      <c r="D111" s="184" t="s">
        <v>484</v>
      </c>
      <c r="E111" s="185"/>
      <c r="F111" s="185"/>
      <c r="G111" s="185"/>
      <c r="H111" s="185"/>
      <c r="I111" s="185"/>
      <c r="J111" s="186">
        <f>J258</f>
        <v>0</v>
      </c>
      <c r="K111" s="183"/>
      <c r="L111" s="18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2"/>
      <c r="C112" s="183"/>
      <c r="D112" s="184" t="s">
        <v>117</v>
      </c>
      <c r="E112" s="185"/>
      <c r="F112" s="185"/>
      <c r="G112" s="185"/>
      <c r="H112" s="185"/>
      <c r="I112" s="185"/>
      <c r="J112" s="186">
        <f>J262</f>
        <v>0</v>
      </c>
      <c r="K112" s="183"/>
      <c r="L112" s="18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2"/>
      <c r="C113" s="183"/>
      <c r="D113" s="184" t="s">
        <v>118</v>
      </c>
      <c r="E113" s="185"/>
      <c r="F113" s="185"/>
      <c r="G113" s="185"/>
      <c r="H113" s="185"/>
      <c r="I113" s="185"/>
      <c r="J113" s="186">
        <f>J266</f>
        <v>0</v>
      </c>
      <c r="K113" s="183"/>
      <c r="L113" s="18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2"/>
      <c r="C114" s="183"/>
      <c r="D114" s="184" t="s">
        <v>485</v>
      </c>
      <c r="E114" s="185"/>
      <c r="F114" s="185"/>
      <c r="G114" s="185"/>
      <c r="H114" s="185"/>
      <c r="I114" s="185"/>
      <c r="J114" s="186">
        <f>J271</f>
        <v>0</v>
      </c>
      <c r="K114" s="183"/>
      <c r="L114" s="18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2" customFormat="1" ht="21.84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63"/>
      <c r="C116" s="64"/>
      <c r="D116" s="64"/>
      <c r="E116" s="64"/>
      <c r="F116" s="64"/>
      <c r="G116" s="64"/>
      <c r="H116" s="64"/>
      <c r="I116" s="64"/>
      <c r="J116" s="64"/>
      <c r="K116" s="64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20" s="2" customFormat="1" ht="6.96" customHeight="1">
      <c r="A120" s="35"/>
      <c r="B120" s="65"/>
      <c r="C120" s="66"/>
      <c r="D120" s="66"/>
      <c r="E120" s="66"/>
      <c r="F120" s="66"/>
      <c r="G120" s="66"/>
      <c r="H120" s="66"/>
      <c r="I120" s="66"/>
      <c r="J120" s="66"/>
      <c r="K120" s="66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24.96" customHeight="1">
      <c r="A121" s="35"/>
      <c r="B121" s="36"/>
      <c r="C121" s="20" t="s">
        <v>120</v>
      </c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2" customHeight="1">
      <c r="A123" s="35"/>
      <c r="B123" s="36"/>
      <c r="C123" s="29" t="s">
        <v>16</v>
      </c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6.5" customHeight="1">
      <c r="A124" s="35"/>
      <c r="B124" s="36"/>
      <c r="C124" s="37"/>
      <c r="D124" s="37"/>
      <c r="E124" s="171" t="str">
        <f>E7</f>
        <v>Stavební úpravy bytového domu</v>
      </c>
      <c r="F124" s="29"/>
      <c r="G124" s="29"/>
      <c r="H124" s="29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2" customHeight="1">
      <c r="A125" s="35"/>
      <c r="B125" s="36"/>
      <c r="C125" s="29" t="s">
        <v>95</v>
      </c>
      <c r="D125" s="37"/>
      <c r="E125" s="37"/>
      <c r="F125" s="37"/>
      <c r="G125" s="37"/>
      <c r="H125" s="37"/>
      <c r="I125" s="37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6.5" customHeight="1">
      <c r="A126" s="35"/>
      <c r="B126" s="36"/>
      <c r="C126" s="37"/>
      <c r="D126" s="37"/>
      <c r="E126" s="73" t="str">
        <f>E9</f>
        <v>02 - KZS, zemní práce, výplně, zateplení suterénu</v>
      </c>
      <c r="F126" s="37"/>
      <c r="G126" s="37"/>
      <c r="H126" s="37"/>
      <c r="I126" s="37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6.96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2" customHeight="1">
      <c r="A128" s="35"/>
      <c r="B128" s="36"/>
      <c r="C128" s="29" t="s">
        <v>20</v>
      </c>
      <c r="D128" s="37"/>
      <c r="E128" s="37"/>
      <c r="F128" s="24" t="str">
        <f>F12</f>
        <v>Kostelecká 1830, Náchod</v>
      </c>
      <c r="G128" s="37"/>
      <c r="H128" s="37"/>
      <c r="I128" s="29" t="s">
        <v>22</v>
      </c>
      <c r="J128" s="76" t="str">
        <f>IF(J12="","",J12)</f>
        <v>7. 1. 2024</v>
      </c>
      <c r="K128" s="37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6.96" customHeight="1">
      <c r="A129" s="35"/>
      <c r="B129" s="36"/>
      <c r="C129" s="37"/>
      <c r="D129" s="37"/>
      <c r="E129" s="37"/>
      <c r="F129" s="37"/>
      <c r="G129" s="37"/>
      <c r="H129" s="37"/>
      <c r="I129" s="37"/>
      <c r="J129" s="37"/>
      <c r="K129" s="37"/>
      <c r="L129" s="60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15.15" customHeight="1">
      <c r="A130" s="35"/>
      <c r="B130" s="36"/>
      <c r="C130" s="29" t="s">
        <v>24</v>
      </c>
      <c r="D130" s="37"/>
      <c r="E130" s="37"/>
      <c r="F130" s="24" t="str">
        <f>E15</f>
        <v xml:space="preserve"> </v>
      </c>
      <c r="G130" s="37"/>
      <c r="H130" s="37"/>
      <c r="I130" s="29" t="s">
        <v>30</v>
      </c>
      <c r="J130" s="33" t="str">
        <f>E21</f>
        <v>DEKPROJEKT s.r.o.</v>
      </c>
      <c r="K130" s="37"/>
      <c r="L130" s="60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15.15" customHeight="1">
      <c r="A131" s="35"/>
      <c r="B131" s="36"/>
      <c r="C131" s="29" t="s">
        <v>28</v>
      </c>
      <c r="D131" s="37"/>
      <c r="E131" s="37"/>
      <c r="F131" s="24" t="str">
        <f>IF(E18="","",E18)</f>
        <v>Vyplň údaj</v>
      </c>
      <c r="G131" s="37"/>
      <c r="H131" s="37"/>
      <c r="I131" s="29" t="s">
        <v>33</v>
      </c>
      <c r="J131" s="33" t="str">
        <f>E24</f>
        <v>DEKPROJEKT s.r.o.</v>
      </c>
      <c r="K131" s="37"/>
      <c r="L131" s="60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2" customFormat="1" ht="10.32" customHeight="1">
      <c r="A132" s="35"/>
      <c r="B132" s="36"/>
      <c r="C132" s="37"/>
      <c r="D132" s="37"/>
      <c r="E132" s="37"/>
      <c r="F132" s="37"/>
      <c r="G132" s="37"/>
      <c r="H132" s="37"/>
      <c r="I132" s="37"/>
      <c r="J132" s="37"/>
      <c r="K132" s="37"/>
      <c r="L132" s="60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="11" customFormat="1" ht="29.28" customHeight="1">
      <c r="A133" s="188"/>
      <c r="B133" s="189"/>
      <c r="C133" s="190" t="s">
        <v>121</v>
      </c>
      <c r="D133" s="191" t="s">
        <v>60</v>
      </c>
      <c r="E133" s="191" t="s">
        <v>56</v>
      </c>
      <c r="F133" s="191" t="s">
        <v>57</v>
      </c>
      <c r="G133" s="191" t="s">
        <v>122</v>
      </c>
      <c r="H133" s="191" t="s">
        <v>123</v>
      </c>
      <c r="I133" s="191" t="s">
        <v>124</v>
      </c>
      <c r="J133" s="192" t="s">
        <v>99</v>
      </c>
      <c r="K133" s="193" t="s">
        <v>125</v>
      </c>
      <c r="L133" s="194"/>
      <c r="M133" s="97" t="s">
        <v>1</v>
      </c>
      <c r="N133" s="98" t="s">
        <v>39</v>
      </c>
      <c r="O133" s="98" t="s">
        <v>126</v>
      </c>
      <c r="P133" s="98" t="s">
        <v>127</v>
      </c>
      <c r="Q133" s="98" t="s">
        <v>128</v>
      </c>
      <c r="R133" s="98" t="s">
        <v>129</v>
      </c>
      <c r="S133" s="98" t="s">
        <v>130</v>
      </c>
      <c r="T133" s="99" t="s">
        <v>131</v>
      </c>
      <c r="U133" s="188"/>
      <c r="V133" s="188"/>
      <c r="W133" s="188"/>
      <c r="X133" s="188"/>
      <c r="Y133" s="188"/>
      <c r="Z133" s="188"/>
      <c r="AA133" s="188"/>
      <c r="AB133" s="188"/>
      <c r="AC133" s="188"/>
      <c r="AD133" s="188"/>
      <c r="AE133" s="188"/>
    </row>
    <row r="134" s="2" customFormat="1" ht="22.8" customHeight="1">
      <c r="A134" s="35"/>
      <c r="B134" s="36"/>
      <c r="C134" s="104" t="s">
        <v>132</v>
      </c>
      <c r="D134" s="37"/>
      <c r="E134" s="37"/>
      <c r="F134" s="37"/>
      <c r="G134" s="37"/>
      <c r="H134" s="37"/>
      <c r="I134" s="37"/>
      <c r="J134" s="195">
        <f>BK134</f>
        <v>0</v>
      </c>
      <c r="K134" s="37"/>
      <c r="L134" s="41"/>
      <c r="M134" s="100"/>
      <c r="N134" s="196"/>
      <c r="O134" s="101"/>
      <c r="P134" s="197">
        <f>P135+P220</f>
        <v>0</v>
      </c>
      <c r="Q134" s="101"/>
      <c r="R134" s="197">
        <f>R135+R220</f>
        <v>259.10470392000002</v>
      </c>
      <c r="S134" s="101"/>
      <c r="T134" s="198">
        <f>T135+T220</f>
        <v>98.271718300000003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74</v>
      </c>
      <c r="AU134" s="14" t="s">
        <v>101</v>
      </c>
      <c r="BK134" s="199">
        <f>BK135+BK220</f>
        <v>0</v>
      </c>
    </row>
    <row r="135" s="12" customFormat="1" ht="25.92" customHeight="1">
      <c r="A135" s="12"/>
      <c r="B135" s="200"/>
      <c r="C135" s="201"/>
      <c r="D135" s="202" t="s">
        <v>74</v>
      </c>
      <c r="E135" s="203" t="s">
        <v>133</v>
      </c>
      <c r="F135" s="203" t="s">
        <v>134</v>
      </c>
      <c r="G135" s="201"/>
      <c r="H135" s="201"/>
      <c r="I135" s="204"/>
      <c r="J135" s="205">
        <f>BK135</f>
        <v>0</v>
      </c>
      <c r="K135" s="201"/>
      <c r="L135" s="206"/>
      <c r="M135" s="207"/>
      <c r="N135" s="208"/>
      <c r="O135" s="208"/>
      <c r="P135" s="209">
        <f>P136+P146+P148+P153+P195+P212+P218</f>
        <v>0</v>
      </c>
      <c r="Q135" s="208"/>
      <c r="R135" s="209">
        <f>R136+R146+R148+R153+R195+R212+R218</f>
        <v>237.41950777000002</v>
      </c>
      <c r="S135" s="208"/>
      <c r="T135" s="210">
        <f>T136+T146+T148+T153+T195+T212+T218</f>
        <v>92.797379000000006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1" t="s">
        <v>83</v>
      </c>
      <c r="AT135" s="212" t="s">
        <v>74</v>
      </c>
      <c r="AU135" s="212" t="s">
        <v>75</v>
      </c>
      <c r="AY135" s="211" t="s">
        <v>135</v>
      </c>
      <c r="BK135" s="213">
        <f>BK136+BK146+BK148+BK153+BK195+BK212+BK218</f>
        <v>0</v>
      </c>
    </row>
    <row r="136" s="12" customFormat="1" ht="22.8" customHeight="1">
      <c r="A136" s="12"/>
      <c r="B136" s="200"/>
      <c r="C136" s="201"/>
      <c r="D136" s="202" t="s">
        <v>74</v>
      </c>
      <c r="E136" s="214" t="s">
        <v>83</v>
      </c>
      <c r="F136" s="214" t="s">
        <v>486</v>
      </c>
      <c r="G136" s="201"/>
      <c r="H136" s="201"/>
      <c r="I136" s="204"/>
      <c r="J136" s="215">
        <f>BK136</f>
        <v>0</v>
      </c>
      <c r="K136" s="201"/>
      <c r="L136" s="206"/>
      <c r="M136" s="207"/>
      <c r="N136" s="208"/>
      <c r="O136" s="208"/>
      <c r="P136" s="209">
        <f>SUM(P137:P145)</f>
        <v>0</v>
      </c>
      <c r="Q136" s="208"/>
      <c r="R136" s="209">
        <f>SUM(R137:R145)</f>
        <v>0.0033479999999999994</v>
      </c>
      <c r="S136" s="208"/>
      <c r="T136" s="210">
        <f>SUM(T137:T145)</f>
        <v>89.793350000000004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1" t="s">
        <v>83</v>
      </c>
      <c r="AT136" s="212" t="s">
        <v>74</v>
      </c>
      <c r="AU136" s="212" t="s">
        <v>83</v>
      </c>
      <c r="AY136" s="211" t="s">
        <v>135</v>
      </c>
      <c r="BK136" s="213">
        <f>SUM(BK137:BK145)</f>
        <v>0</v>
      </c>
    </row>
    <row r="137" s="2" customFormat="1" ht="24.15" customHeight="1">
      <c r="A137" s="35"/>
      <c r="B137" s="36"/>
      <c r="C137" s="216" t="s">
        <v>83</v>
      </c>
      <c r="D137" s="216" t="s">
        <v>138</v>
      </c>
      <c r="E137" s="217" t="s">
        <v>487</v>
      </c>
      <c r="F137" s="218" t="s">
        <v>488</v>
      </c>
      <c r="G137" s="219" t="s">
        <v>141</v>
      </c>
      <c r="H137" s="220">
        <v>61.020000000000003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41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0.255</v>
      </c>
      <c r="T137" s="227">
        <f>S137*H137</f>
        <v>15.5601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142</v>
      </c>
      <c r="AT137" s="228" t="s">
        <v>138</v>
      </c>
      <c r="AU137" s="228" t="s">
        <v>143</v>
      </c>
      <c r="AY137" s="14" t="s">
        <v>135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143</v>
      </c>
      <c r="BK137" s="229">
        <f>ROUND(I137*H137,2)</f>
        <v>0</v>
      </c>
      <c r="BL137" s="14" t="s">
        <v>142</v>
      </c>
      <c r="BM137" s="228" t="s">
        <v>489</v>
      </c>
    </row>
    <row r="138" s="2" customFormat="1" ht="24.15" customHeight="1">
      <c r="A138" s="35"/>
      <c r="B138" s="36"/>
      <c r="C138" s="216" t="s">
        <v>143</v>
      </c>
      <c r="D138" s="216" t="s">
        <v>138</v>
      </c>
      <c r="E138" s="217" t="s">
        <v>490</v>
      </c>
      <c r="F138" s="218" t="s">
        <v>491</v>
      </c>
      <c r="G138" s="219" t="s">
        <v>141</v>
      </c>
      <c r="H138" s="220">
        <v>18.649999999999999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41</v>
      </c>
      <c r="O138" s="88"/>
      <c r="P138" s="226">
        <f>O138*H138</f>
        <v>0</v>
      </c>
      <c r="Q138" s="226">
        <v>0</v>
      </c>
      <c r="R138" s="226">
        <f>Q138*H138</f>
        <v>0</v>
      </c>
      <c r="S138" s="226">
        <v>0.255</v>
      </c>
      <c r="T138" s="227">
        <f>S138*H138</f>
        <v>4.7557499999999999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142</v>
      </c>
      <c r="AT138" s="228" t="s">
        <v>138</v>
      </c>
      <c r="AU138" s="228" t="s">
        <v>143</v>
      </c>
      <c r="AY138" s="14" t="s">
        <v>135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143</v>
      </c>
      <c r="BK138" s="229">
        <f>ROUND(I138*H138,2)</f>
        <v>0</v>
      </c>
      <c r="BL138" s="14" t="s">
        <v>142</v>
      </c>
      <c r="BM138" s="228" t="s">
        <v>492</v>
      </c>
    </row>
    <row r="139" s="2" customFormat="1" ht="24.15" customHeight="1">
      <c r="A139" s="35"/>
      <c r="B139" s="36"/>
      <c r="C139" s="216" t="s">
        <v>136</v>
      </c>
      <c r="D139" s="216" t="s">
        <v>138</v>
      </c>
      <c r="E139" s="217" t="s">
        <v>493</v>
      </c>
      <c r="F139" s="218" t="s">
        <v>494</v>
      </c>
      <c r="G139" s="219" t="s">
        <v>141</v>
      </c>
      <c r="H139" s="220">
        <v>31.5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41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0.29499999999999998</v>
      </c>
      <c r="T139" s="227">
        <f>S139*H139</f>
        <v>9.2924999999999986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142</v>
      </c>
      <c r="AT139" s="228" t="s">
        <v>138</v>
      </c>
      <c r="AU139" s="228" t="s">
        <v>143</v>
      </c>
      <c r="AY139" s="14" t="s">
        <v>135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143</v>
      </c>
      <c r="BK139" s="229">
        <f>ROUND(I139*H139,2)</f>
        <v>0</v>
      </c>
      <c r="BL139" s="14" t="s">
        <v>142</v>
      </c>
      <c r="BM139" s="228" t="s">
        <v>495</v>
      </c>
    </row>
    <row r="140" s="2" customFormat="1" ht="24.15" customHeight="1">
      <c r="A140" s="35"/>
      <c r="B140" s="36"/>
      <c r="C140" s="216" t="s">
        <v>142</v>
      </c>
      <c r="D140" s="216" t="s">
        <v>138</v>
      </c>
      <c r="E140" s="217" t="s">
        <v>496</v>
      </c>
      <c r="F140" s="218" t="s">
        <v>497</v>
      </c>
      <c r="G140" s="219" t="s">
        <v>141</v>
      </c>
      <c r="H140" s="220">
        <v>111.17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41</v>
      </c>
      <c r="O140" s="88"/>
      <c r="P140" s="226">
        <f>O140*H140</f>
        <v>0</v>
      </c>
      <c r="Q140" s="226">
        <v>0</v>
      </c>
      <c r="R140" s="226">
        <f>Q140*H140</f>
        <v>0</v>
      </c>
      <c r="S140" s="226">
        <v>0.5</v>
      </c>
      <c r="T140" s="227">
        <f>S140*H140</f>
        <v>55.585000000000001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142</v>
      </c>
      <c r="AT140" s="228" t="s">
        <v>138</v>
      </c>
      <c r="AU140" s="228" t="s">
        <v>143</v>
      </c>
      <c r="AY140" s="14" t="s">
        <v>135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143</v>
      </c>
      <c r="BK140" s="229">
        <f>ROUND(I140*H140,2)</f>
        <v>0</v>
      </c>
      <c r="BL140" s="14" t="s">
        <v>142</v>
      </c>
      <c r="BM140" s="228" t="s">
        <v>498</v>
      </c>
    </row>
    <row r="141" s="2" customFormat="1" ht="33" customHeight="1">
      <c r="A141" s="35"/>
      <c r="B141" s="36"/>
      <c r="C141" s="216" t="s">
        <v>156</v>
      </c>
      <c r="D141" s="216" t="s">
        <v>138</v>
      </c>
      <c r="E141" s="217" t="s">
        <v>499</v>
      </c>
      <c r="F141" s="218" t="s">
        <v>500</v>
      </c>
      <c r="G141" s="219" t="s">
        <v>141</v>
      </c>
      <c r="H141" s="220">
        <v>40</v>
      </c>
      <c r="I141" s="221"/>
      <c r="J141" s="222">
        <f>ROUND(I141*H141,2)</f>
        <v>0</v>
      </c>
      <c r="K141" s="223"/>
      <c r="L141" s="41"/>
      <c r="M141" s="224" t="s">
        <v>1</v>
      </c>
      <c r="N141" s="225" t="s">
        <v>41</v>
      </c>
      <c r="O141" s="88"/>
      <c r="P141" s="226">
        <f>O141*H141</f>
        <v>0</v>
      </c>
      <c r="Q141" s="226">
        <v>6.9999999999999994E-05</v>
      </c>
      <c r="R141" s="226">
        <f>Q141*H141</f>
        <v>0.0027999999999999995</v>
      </c>
      <c r="S141" s="226">
        <v>0.11500000000000001</v>
      </c>
      <c r="T141" s="227">
        <f>S141*H141</f>
        <v>4.6000000000000005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142</v>
      </c>
      <c r="AT141" s="228" t="s">
        <v>138</v>
      </c>
      <c r="AU141" s="228" t="s">
        <v>143</v>
      </c>
      <c r="AY141" s="14" t="s">
        <v>135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143</v>
      </c>
      <c r="BK141" s="229">
        <f>ROUND(I141*H141,2)</f>
        <v>0</v>
      </c>
      <c r="BL141" s="14" t="s">
        <v>142</v>
      </c>
      <c r="BM141" s="228" t="s">
        <v>501</v>
      </c>
    </row>
    <row r="142" s="2" customFormat="1" ht="33" customHeight="1">
      <c r="A142" s="35"/>
      <c r="B142" s="36"/>
      <c r="C142" s="216" t="s">
        <v>148</v>
      </c>
      <c r="D142" s="216" t="s">
        <v>138</v>
      </c>
      <c r="E142" s="217" t="s">
        <v>502</v>
      </c>
      <c r="F142" s="218" t="s">
        <v>503</v>
      </c>
      <c r="G142" s="219" t="s">
        <v>331</v>
      </c>
      <c r="H142" s="220">
        <v>22.800000000000001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41</v>
      </c>
      <c r="O142" s="88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142</v>
      </c>
      <c r="AT142" s="228" t="s">
        <v>138</v>
      </c>
      <c r="AU142" s="228" t="s">
        <v>143</v>
      </c>
      <c r="AY142" s="14" t="s">
        <v>135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143</v>
      </c>
      <c r="BK142" s="229">
        <f>ROUND(I142*H142,2)</f>
        <v>0</v>
      </c>
      <c r="BL142" s="14" t="s">
        <v>142</v>
      </c>
      <c r="BM142" s="228" t="s">
        <v>504</v>
      </c>
    </row>
    <row r="143" s="2" customFormat="1" ht="24.15" customHeight="1">
      <c r="A143" s="35"/>
      <c r="B143" s="36"/>
      <c r="C143" s="216" t="s">
        <v>165</v>
      </c>
      <c r="D143" s="216" t="s">
        <v>138</v>
      </c>
      <c r="E143" s="217" t="s">
        <v>505</v>
      </c>
      <c r="F143" s="218" t="s">
        <v>506</v>
      </c>
      <c r="G143" s="219" t="s">
        <v>331</v>
      </c>
      <c r="H143" s="220">
        <v>22.800000000000001</v>
      </c>
      <c r="I143" s="221"/>
      <c r="J143" s="222">
        <f>ROUND(I143*H143,2)</f>
        <v>0</v>
      </c>
      <c r="K143" s="223"/>
      <c r="L143" s="41"/>
      <c r="M143" s="224" t="s">
        <v>1</v>
      </c>
      <c r="N143" s="225" t="s">
        <v>41</v>
      </c>
      <c r="O143" s="88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142</v>
      </c>
      <c r="AT143" s="228" t="s">
        <v>138</v>
      </c>
      <c r="AU143" s="228" t="s">
        <v>143</v>
      </c>
      <c r="AY143" s="14" t="s">
        <v>135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143</v>
      </c>
      <c r="BK143" s="229">
        <f>ROUND(I143*H143,2)</f>
        <v>0</v>
      </c>
      <c r="BL143" s="14" t="s">
        <v>142</v>
      </c>
      <c r="BM143" s="228" t="s">
        <v>507</v>
      </c>
    </row>
    <row r="144" s="2" customFormat="1" ht="24.15" customHeight="1">
      <c r="A144" s="35"/>
      <c r="B144" s="36"/>
      <c r="C144" s="216" t="s">
        <v>163</v>
      </c>
      <c r="D144" s="216" t="s">
        <v>138</v>
      </c>
      <c r="E144" s="217" t="s">
        <v>508</v>
      </c>
      <c r="F144" s="218" t="s">
        <v>509</v>
      </c>
      <c r="G144" s="219" t="s">
        <v>141</v>
      </c>
      <c r="H144" s="220">
        <v>27.399999999999999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41</v>
      </c>
      <c r="O144" s="88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142</v>
      </c>
      <c r="AT144" s="228" t="s">
        <v>138</v>
      </c>
      <c r="AU144" s="228" t="s">
        <v>143</v>
      </c>
      <c r="AY144" s="14" t="s">
        <v>135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143</v>
      </c>
      <c r="BK144" s="229">
        <f>ROUND(I144*H144,2)</f>
        <v>0</v>
      </c>
      <c r="BL144" s="14" t="s">
        <v>142</v>
      </c>
      <c r="BM144" s="228" t="s">
        <v>510</v>
      </c>
    </row>
    <row r="145" s="2" customFormat="1" ht="16.5" customHeight="1">
      <c r="A145" s="35"/>
      <c r="B145" s="36"/>
      <c r="C145" s="230" t="s">
        <v>172</v>
      </c>
      <c r="D145" s="230" t="s">
        <v>160</v>
      </c>
      <c r="E145" s="231" t="s">
        <v>511</v>
      </c>
      <c r="F145" s="232" t="s">
        <v>512</v>
      </c>
      <c r="G145" s="233" t="s">
        <v>513</v>
      </c>
      <c r="H145" s="234">
        <v>0.54800000000000004</v>
      </c>
      <c r="I145" s="235"/>
      <c r="J145" s="236">
        <f>ROUND(I145*H145,2)</f>
        <v>0</v>
      </c>
      <c r="K145" s="237"/>
      <c r="L145" s="238"/>
      <c r="M145" s="239" t="s">
        <v>1</v>
      </c>
      <c r="N145" s="240" t="s">
        <v>41</v>
      </c>
      <c r="O145" s="88"/>
      <c r="P145" s="226">
        <f>O145*H145</f>
        <v>0</v>
      </c>
      <c r="Q145" s="226">
        <v>0.001</v>
      </c>
      <c r="R145" s="226">
        <f>Q145*H145</f>
        <v>0.00054800000000000009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163</v>
      </c>
      <c r="AT145" s="228" t="s">
        <v>160</v>
      </c>
      <c r="AU145" s="228" t="s">
        <v>143</v>
      </c>
      <c r="AY145" s="14" t="s">
        <v>135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143</v>
      </c>
      <c r="BK145" s="229">
        <f>ROUND(I145*H145,2)</f>
        <v>0</v>
      </c>
      <c r="BL145" s="14" t="s">
        <v>142</v>
      </c>
      <c r="BM145" s="228" t="s">
        <v>514</v>
      </c>
    </row>
    <row r="146" s="12" customFormat="1" ht="22.8" customHeight="1">
      <c r="A146" s="12"/>
      <c r="B146" s="200"/>
      <c r="C146" s="201"/>
      <c r="D146" s="202" t="s">
        <v>74</v>
      </c>
      <c r="E146" s="214" t="s">
        <v>142</v>
      </c>
      <c r="F146" s="214" t="s">
        <v>515</v>
      </c>
      <c r="G146" s="201"/>
      <c r="H146" s="201"/>
      <c r="I146" s="204"/>
      <c r="J146" s="215">
        <f>BK146</f>
        <v>0</v>
      </c>
      <c r="K146" s="201"/>
      <c r="L146" s="206"/>
      <c r="M146" s="207"/>
      <c r="N146" s="208"/>
      <c r="O146" s="208"/>
      <c r="P146" s="209">
        <f>P147</f>
        <v>0</v>
      </c>
      <c r="Q146" s="208"/>
      <c r="R146" s="209">
        <f>R147</f>
        <v>0</v>
      </c>
      <c r="S146" s="208"/>
      <c r="T146" s="210">
        <f>T147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1" t="s">
        <v>83</v>
      </c>
      <c r="AT146" s="212" t="s">
        <v>74</v>
      </c>
      <c r="AU146" s="212" t="s">
        <v>83</v>
      </c>
      <c r="AY146" s="211" t="s">
        <v>135</v>
      </c>
      <c r="BK146" s="213">
        <f>BK147</f>
        <v>0</v>
      </c>
    </row>
    <row r="147" s="2" customFormat="1" ht="33" customHeight="1">
      <c r="A147" s="35"/>
      <c r="B147" s="36"/>
      <c r="C147" s="216" t="s">
        <v>176</v>
      </c>
      <c r="D147" s="216" t="s">
        <v>138</v>
      </c>
      <c r="E147" s="217" t="s">
        <v>516</v>
      </c>
      <c r="F147" s="218" t="s">
        <v>517</v>
      </c>
      <c r="G147" s="219" t="s">
        <v>141</v>
      </c>
      <c r="H147" s="220">
        <v>111.17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41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142</v>
      </c>
      <c r="AT147" s="228" t="s">
        <v>138</v>
      </c>
      <c r="AU147" s="228" t="s">
        <v>143</v>
      </c>
      <c r="AY147" s="14" t="s">
        <v>135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143</v>
      </c>
      <c r="BK147" s="229">
        <f>ROUND(I147*H147,2)</f>
        <v>0</v>
      </c>
      <c r="BL147" s="14" t="s">
        <v>142</v>
      </c>
      <c r="BM147" s="228" t="s">
        <v>518</v>
      </c>
    </row>
    <row r="148" s="12" customFormat="1" ht="22.8" customHeight="1">
      <c r="A148" s="12"/>
      <c r="B148" s="200"/>
      <c r="C148" s="201"/>
      <c r="D148" s="202" t="s">
        <v>74</v>
      </c>
      <c r="E148" s="214" t="s">
        <v>156</v>
      </c>
      <c r="F148" s="214" t="s">
        <v>519</v>
      </c>
      <c r="G148" s="201"/>
      <c r="H148" s="201"/>
      <c r="I148" s="204"/>
      <c r="J148" s="215">
        <f>BK148</f>
        <v>0</v>
      </c>
      <c r="K148" s="201"/>
      <c r="L148" s="206"/>
      <c r="M148" s="207"/>
      <c r="N148" s="208"/>
      <c r="O148" s="208"/>
      <c r="P148" s="209">
        <f>SUM(P149:P152)</f>
        <v>0</v>
      </c>
      <c r="Q148" s="208"/>
      <c r="R148" s="209">
        <f>SUM(R149:R152)</f>
        <v>21.847937200000001</v>
      </c>
      <c r="S148" s="208"/>
      <c r="T148" s="210">
        <f>SUM(T149:T152)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1" t="s">
        <v>83</v>
      </c>
      <c r="AT148" s="212" t="s">
        <v>74</v>
      </c>
      <c r="AU148" s="212" t="s">
        <v>83</v>
      </c>
      <c r="AY148" s="211" t="s">
        <v>135</v>
      </c>
      <c r="BK148" s="213">
        <f>SUM(BK149:BK152)</f>
        <v>0</v>
      </c>
    </row>
    <row r="149" s="2" customFormat="1" ht="24.15" customHeight="1">
      <c r="A149" s="35"/>
      <c r="B149" s="36"/>
      <c r="C149" s="216" t="s">
        <v>181</v>
      </c>
      <c r="D149" s="216" t="s">
        <v>138</v>
      </c>
      <c r="E149" s="217" t="s">
        <v>520</v>
      </c>
      <c r="F149" s="218" t="s">
        <v>521</v>
      </c>
      <c r="G149" s="219" t="s">
        <v>141</v>
      </c>
      <c r="H149" s="220">
        <v>30.510000000000002</v>
      </c>
      <c r="I149" s="221"/>
      <c r="J149" s="222">
        <f>ROUND(I149*H149,2)</f>
        <v>0</v>
      </c>
      <c r="K149" s="223"/>
      <c r="L149" s="41"/>
      <c r="M149" s="224" t="s">
        <v>1</v>
      </c>
      <c r="N149" s="225" t="s">
        <v>41</v>
      </c>
      <c r="O149" s="88"/>
      <c r="P149" s="226">
        <f>O149*H149</f>
        <v>0</v>
      </c>
      <c r="Q149" s="226">
        <v>0.089219999999999994</v>
      </c>
      <c r="R149" s="226">
        <f>Q149*H149</f>
        <v>2.7221022000000001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142</v>
      </c>
      <c r="AT149" s="228" t="s">
        <v>138</v>
      </c>
      <c r="AU149" s="228" t="s">
        <v>143</v>
      </c>
      <c r="AY149" s="14" t="s">
        <v>135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143</v>
      </c>
      <c r="BK149" s="229">
        <f>ROUND(I149*H149,2)</f>
        <v>0</v>
      </c>
      <c r="BL149" s="14" t="s">
        <v>142</v>
      </c>
      <c r="BM149" s="228" t="s">
        <v>522</v>
      </c>
    </row>
    <row r="150" s="2" customFormat="1" ht="24.15" customHeight="1">
      <c r="A150" s="35"/>
      <c r="B150" s="36"/>
      <c r="C150" s="230" t="s">
        <v>8</v>
      </c>
      <c r="D150" s="230" t="s">
        <v>160</v>
      </c>
      <c r="E150" s="231" t="s">
        <v>523</v>
      </c>
      <c r="F150" s="232" t="s">
        <v>524</v>
      </c>
      <c r="G150" s="233" t="s">
        <v>141</v>
      </c>
      <c r="H150" s="234">
        <v>31.425000000000001</v>
      </c>
      <c r="I150" s="235"/>
      <c r="J150" s="236">
        <f>ROUND(I150*H150,2)</f>
        <v>0</v>
      </c>
      <c r="K150" s="237"/>
      <c r="L150" s="238"/>
      <c r="M150" s="239" t="s">
        <v>1</v>
      </c>
      <c r="N150" s="240" t="s">
        <v>41</v>
      </c>
      <c r="O150" s="88"/>
      <c r="P150" s="226">
        <f>O150*H150</f>
        <v>0</v>
      </c>
      <c r="Q150" s="226">
        <v>0.114</v>
      </c>
      <c r="R150" s="226">
        <f>Q150*H150</f>
        <v>3.5824500000000001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163</v>
      </c>
      <c r="AT150" s="228" t="s">
        <v>160</v>
      </c>
      <c r="AU150" s="228" t="s">
        <v>143</v>
      </c>
      <c r="AY150" s="14" t="s">
        <v>135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4" t="s">
        <v>143</v>
      </c>
      <c r="BK150" s="229">
        <f>ROUND(I150*H150,2)</f>
        <v>0</v>
      </c>
      <c r="BL150" s="14" t="s">
        <v>142</v>
      </c>
      <c r="BM150" s="228" t="s">
        <v>525</v>
      </c>
    </row>
    <row r="151" s="2" customFormat="1" ht="33" customHeight="1">
      <c r="A151" s="35"/>
      <c r="B151" s="36"/>
      <c r="C151" s="216" t="s">
        <v>189</v>
      </c>
      <c r="D151" s="216" t="s">
        <v>138</v>
      </c>
      <c r="E151" s="217" t="s">
        <v>526</v>
      </c>
      <c r="F151" s="218" t="s">
        <v>527</v>
      </c>
      <c r="G151" s="219" t="s">
        <v>141</v>
      </c>
      <c r="H151" s="220">
        <v>71.5</v>
      </c>
      <c r="I151" s="221"/>
      <c r="J151" s="222">
        <f>ROUND(I151*H151,2)</f>
        <v>0</v>
      </c>
      <c r="K151" s="223"/>
      <c r="L151" s="41"/>
      <c r="M151" s="224" t="s">
        <v>1</v>
      </c>
      <c r="N151" s="225" t="s">
        <v>41</v>
      </c>
      <c r="O151" s="88"/>
      <c r="P151" s="226">
        <f>O151*H151</f>
        <v>0</v>
      </c>
      <c r="Q151" s="226">
        <v>0.10100000000000001</v>
      </c>
      <c r="R151" s="226">
        <f>Q151*H151</f>
        <v>7.2215000000000007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142</v>
      </c>
      <c r="AT151" s="228" t="s">
        <v>138</v>
      </c>
      <c r="AU151" s="228" t="s">
        <v>143</v>
      </c>
      <c r="AY151" s="14" t="s">
        <v>135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143</v>
      </c>
      <c r="BK151" s="229">
        <f>ROUND(I151*H151,2)</f>
        <v>0</v>
      </c>
      <c r="BL151" s="14" t="s">
        <v>142</v>
      </c>
      <c r="BM151" s="228" t="s">
        <v>528</v>
      </c>
    </row>
    <row r="152" s="2" customFormat="1" ht="24.15" customHeight="1">
      <c r="A152" s="35"/>
      <c r="B152" s="36"/>
      <c r="C152" s="230" t="s">
        <v>193</v>
      </c>
      <c r="D152" s="230" t="s">
        <v>160</v>
      </c>
      <c r="E152" s="231" t="s">
        <v>529</v>
      </c>
      <c r="F152" s="232" t="s">
        <v>530</v>
      </c>
      <c r="G152" s="233" t="s">
        <v>141</v>
      </c>
      <c r="H152" s="234">
        <v>73.644999999999996</v>
      </c>
      <c r="I152" s="235"/>
      <c r="J152" s="236">
        <f>ROUND(I152*H152,2)</f>
        <v>0</v>
      </c>
      <c r="K152" s="237"/>
      <c r="L152" s="238"/>
      <c r="M152" s="239" t="s">
        <v>1</v>
      </c>
      <c r="N152" s="240" t="s">
        <v>41</v>
      </c>
      <c r="O152" s="88"/>
      <c r="P152" s="226">
        <f>O152*H152</f>
        <v>0</v>
      </c>
      <c r="Q152" s="226">
        <v>0.113</v>
      </c>
      <c r="R152" s="226">
        <f>Q152*H152</f>
        <v>8.321885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163</v>
      </c>
      <c r="AT152" s="228" t="s">
        <v>160</v>
      </c>
      <c r="AU152" s="228" t="s">
        <v>143</v>
      </c>
      <c r="AY152" s="14" t="s">
        <v>135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143</v>
      </c>
      <c r="BK152" s="229">
        <f>ROUND(I152*H152,2)</f>
        <v>0</v>
      </c>
      <c r="BL152" s="14" t="s">
        <v>142</v>
      </c>
      <c r="BM152" s="228" t="s">
        <v>531</v>
      </c>
    </row>
    <row r="153" s="12" customFormat="1" ht="22.8" customHeight="1">
      <c r="A153" s="12"/>
      <c r="B153" s="200"/>
      <c r="C153" s="201"/>
      <c r="D153" s="202" t="s">
        <v>74</v>
      </c>
      <c r="E153" s="214" t="s">
        <v>148</v>
      </c>
      <c r="F153" s="214" t="s">
        <v>149</v>
      </c>
      <c r="G153" s="201"/>
      <c r="H153" s="201"/>
      <c r="I153" s="204"/>
      <c r="J153" s="215">
        <f>BK153</f>
        <v>0</v>
      </c>
      <c r="K153" s="201"/>
      <c r="L153" s="206"/>
      <c r="M153" s="207"/>
      <c r="N153" s="208"/>
      <c r="O153" s="208"/>
      <c r="P153" s="209">
        <f>SUM(P154:P194)</f>
        <v>0</v>
      </c>
      <c r="Q153" s="208"/>
      <c r="R153" s="209">
        <f>SUM(R154:R194)</f>
        <v>203.54424277000001</v>
      </c>
      <c r="S153" s="208"/>
      <c r="T153" s="210">
        <f>SUM(T154:T194)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1" t="s">
        <v>83</v>
      </c>
      <c r="AT153" s="212" t="s">
        <v>74</v>
      </c>
      <c r="AU153" s="212" t="s">
        <v>83</v>
      </c>
      <c r="AY153" s="211" t="s">
        <v>135</v>
      </c>
      <c r="BK153" s="213">
        <f>SUM(BK154:BK194)</f>
        <v>0</v>
      </c>
    </row>
    <row r="154" s="2" customFormat="1" ht="24.15" customHeight="1">
      <c r="A154" s="35"/>
      <c r="B154" s="36"/>
      <c r="C154" s="216" t="s">
        <v>197</v>
      </c>
      <c r="D154" s="216" t="s">
        <v>138</v>
      </c>
      <c r="E154" s="217" t="s">
        <v>532</v>
      </c>
      <c r="F154" s="218" t="s">
        <v>533</v>
      </c>
      <c r="G154" s="219" t="s">
        <v>141</v>
      </c>
      <c r="H154" s="220">
        <v>22.024999999999999</v>
      </c>
      <c r="I154" s="221"/>
      <c r="J154" s="222">
        <f>ROUND(I154*H154,2)</f>
        <v>0</v>
      </c>
      <c r="K154" s="223"/>
      <c r="L154" s="41"/>
      <c r="M154" s="224" t="s">
        <v>1</v>
      </c>
      <c r="N154" s="225" t="s">
        <v>41</v>
      </c>
      <c r="O154" s="88"/>
      <c r="P154" s="226">
        <f>O154*H154</f>
        <v>0</v>
      </c>
      <c r="Q154" s="226">
        <v>0.0040000000000000001</v>
      </c>
      <c r="R154" s="226">
        <f>Q154*H154</f>
        <v>0.088099999999999998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142</v>
      </c>
      <c r="AT154" s="228" t="s">
        <v>138</v>
      </c>
      <c r="AU154" s="228" t="s">
        <v>143</v>
      </c>
      <c r="AY154" s="14" t="s">
        <v>135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143</v>
      </c>
      <c r="BK154" s="229">
        <f>ROUND(I154*H154,2)</f>
        <v>0</v>
      </c>
      <c r="BL154" s="14" t="s">
        <v>142</v>
      </c>
      <c r="BM154" s="228" t="s">
        <v>534</v>
      </c>
    </row>
    <row r="155" s="2" customFormat="1" ht="24.15" customHeight="1">
      <c r="A155" s="35"/>
      <c r="B155" s="36"/>
      <c r="C155" s="216" t="s">
        <v>203</v>
      </c>
      <c r="D155" s="216" t="s">
        <v>138</v>
      </c>
      <c r="E155" s="217" t="s">
        <v>535</v>
      </c>
      <c r="F155" s="218" t="s">
        <v>536</v>
      </c>
      <c r="G155" s="219" t="s">
        <v>141</v>
      </c>
      <c r="H155" s="220">
        <v>6.9400000000000004</v>
      </c>
      <c r="I155" s="221"/>
      <c r="J155" s="222">
        <f>ROUND(I155*H155,2)</f>
        <v>0</v>
      </c>
      <c r="K155" s="223"/>
      <c r="L155" s="41"/>
      <c r="M155" s="224" t="s">
        <v>1</v>
      </c>
      <c r="N155" s="225" t="s">
        <v>41</v>
      </c>
      <c r="O155" s="88"/>
      <c r="P155" s="226">
        <f>O155*H155</f>
        <v>0</v>
      </c>
      <c r="Q155" s="226">
        <v>0.027300000000000001</v>
      </c>
      <c r="R155" s="226">
        <f>Q155*H155</f>
        <v>0.18946200000000002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142</v>
      </c>
      <c r="AT155" s="228" t="s">
        <v>138</v>
      </c>
      <c r="AU155" s="228" t="s">
        <v>143</v>
      </c>
      <c r="AY155" s="14" t="s">
        <v>135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4" t="s">
        <v>143</v>
      </c>
      <c r="BK155" s="229">
        <f>ROUND(I155*H155,2)</f>
        <v>0</v>
      </c>
      <c r="BL155" s="14" t="s">
        <v>142</v>
      </c>
      <c r="BM155" s="228" t="s">
        <v>537</v>
      </c>
    </row>
    <row r="156" s="2" customFormat="1" ht="37.8" customHeight="1">
      <c r="A156" s="35"/>
      <c r="B156" s="36"/>
      <c r="C156" s="216" t="s">
        <v>208</v>
      </c>
      <c r="D156" s="216" t="s">
        <v>138</v>
      </c>
      <c r="E156" s="217" t="s">
        <v>538</v>
      </c>
      <c r="F156" s="218" t="s">
        <v>539</v>
      </c>
      <c r="G156" s="219" t="s">
        <v>141</v>
      </c>
      <c r="H156" s="220">
        <v>84.614000000000004</v>
      </c>
      <c r="I156" s="221"/>
      <c r="J156" s="222">
        <f>ROUND(I156*H156,2)</f>
        <v>0</v>
      </c>
      <c r="K156" s="223"/>
      <c r="L156" s="41"/>
      <c r="M156" s="224" t="s">
        <v>1</v>
      </c>
      <c r="N156" s="225" t="s">
        <v>41</v>
      </c>
      <c r="O156" s="88"/>
      <c r="P156" s="226">
        <f>O156*H156</f>
        <v>0</v>
      </c>
      <c r="Q156" s="226">
        <v>0.0083899999999999999</v>
      </c>
      <c r="R156" s="226">
        <f>Q156*H156</f>
        <v>0.70991146000000005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142</v>
      </c>
      <c r="AT156" s="228" t="s">
        <v>138</v>
      </c>
      <c r="AU156" s="228" t="s">
        <v>143</v>
      </c>
      <c r="AY156" s="14" t="s">
        <v>135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143</v>
      </c>
      <c r="BK156" s="229">
        <f>ROUND(I156*H156,2)</f>
        <v>0</v>
      </c>
      <c r="BL156" s="14" t="s">
        <v>142</v>
      </c>
      <c r="BM156" s="228" t="s">
        <v>540</v>
      </c>
    </row>
    <row r="157" s="2" customFormat="1" ht="16.5" customHeight="1">
      <c r="A157" s="35"/>
      <c r="B157" s="36"/>
      <c r="C157" s="230" t="s">
        <v>212</v>
      </c>
      <c r="D157" s="230" t="s">
        <v>160</v>
      </c>
      <c r="E157" s="231" t="s">
        <v>541</v>
      </c>
      <c r="F157" s="232" t="s">
        <v>542</v>
      </c>
      <c r="G157" s="233" t="s">
        <v>141</v>
      </c>
      <c r="H157" s="234">
        <v>88.844999999999999</v>
      </c>
      <c r="I157" s="235"/>
      <c r="J157" s="236">
        <f>ROUND(I157*H157,2)</f>
        <v>0</v>
      </c>
      <c r="K157" s="237"/>
      <c r="L157" s="238"/>
      <c r="M157" s="239" t="s">
        <v>1</v>
      </c>
      <c r="N157" s="240" t="s">
        <v>41</v>
      </c>
      <c r="O157" s="88"/>
      <c r="P157" s="226">
        <f>O157*H157</f>
        <v>0</v>
      </c>
      <c r="Q157" s="226">
        <v>0.0011199999999999999</v>
      </c>
      <c r="R157" s="226">
        <f>Q157*H157</f>
        <v>0.099506399999999995</v>
      </c>
      <c r="S157" s="226">
        <v>0</v>
      </c>
      <c r="T157" s="22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8" t="s">
        <v>163</v>
      </c>
      <c r="AT157" s="228" t="s">
        <v>160</v>
      </c>
      <c r="AU157" s="228" t="s">
        <v>143</v>
      </c>
      <c r="AY157" s="14" t="s">
        <v>135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4" t="s">
        <v>143</v>
      </c>
      <c r="BK157" s="229">
        <f>ROUND(I157*H157,2)</f>
        <v>0</v>
      </c>
      <c r="BL157" s="14" t="s">
        <v>142</v>
      </c>
      <c r="BM157" s="228" t="s">
        <v>543</v>
      </c>
    </row>
    <row r="158" s="2" customFormat="1" ht="49.05" customHeight="1">
      <c r="A158" s="35"/>
      <c r="B158" s="36"/>
      <c r="C158" s="216" t="s">
        <v>216</v>
      </c>
      <c r="D158" s="216" t="s">
        <v>138</v>
      </c>
      <c r="E158" s="217" t="s">
        <v>544</v>
      </c>
      <c r="F158" s="218" t="s">
        <v>545</v>
      </c>
      <c r="G158" s="219" t="s">
        <v>141</v>
      </c>
      <c r="H158" s="220">
        <v>261.36000000000001</v>
      </c>
      <c r="I158" s="221"/>
      <c r="J158" s="222">
        <f>ROUND(I158*H158,2)</f>
        <v>0</v>
      </c>
      <c r="K158" s="223"/>
      <c r="L158" s="41"/>
      <c r="M158" s="224" t="s">
        <v>1</v>
      </c>
      <c r="N158" s="225" t="s">
        <v>41</v>
      </c>
      <c r="O158" s="88"/>
      <c r="P158" s="226">
        <f>O158*H158</f>
        <v>0</v>
      </c>
      <c r="Q158" s="226">
        <v>0.011390000000000001</v>
      </c>
      <c r="R158" s="226">
        <f>Q158*H158</f>
        <v>2.9768904000000003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142</v>
      </c>
      <c r="AT158" s="228" t="s">
        <v>138</v>
      </c>
      <c r="AU158" s="228" t="s">
        <v>143</v>
      </c>
      <c r="AY158" s="14" t="s">
        <v>135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4" t="s">
        <v>143</v>
      </c>
      <c r="BK158" s="229">
        <f>ROUND(I158*H158,2)</f>
        <v>0</v>
      </c>
      <c r="BL158" s="14" t="s">
        <v>142</v>
      </c>
      <c r="BM158" s="228" t="s">
        <v>546</v>
      </c>
    </row>
    <row r="159" s="2" customFormat="1" ht="49.05" customHeight="1">
      <c r="A159" s="35"/>
      <c r="B159" s="36"/>
      <c r="C159" s="230" t="s">
        <v>222</v>
      </c>
      <c r="D159" s="230" t="s">
        <v>160</v>
      </c>
      <c r="E159" s="231" t="s">
        <v>547</v>
      </c>
      <c r="F159" s="232" t="s">
        <v>548</v>
      </c>
      <c r="G159" s="233" t="s">
        <v>141</v>
      </c>
      <c r="H159" s="234">
        <v>274.428</v>
      </c>
      <c r="I159" s="235"/>
      <c r="J159" s="236">
        <f>ROUND(I159*H159,2)</f>
        <v>0</v>
      </c>
      <c r="K159" s="237"/>
      <c r="L159" s="238"/>
      <c r="M159" s="239" t="s">
        <v>1</v>
      </c>
      <c r="N159" s="240" t="s">
        <v>41</v>
      </c>
      <c r="O159" s="88"/>
      <c r="P159" s="226">
        <f>O159*H159</f>
        <v>0</v>
      </c>
      <c r="Q159" s="226">
        <v>0.0095999999999999992</v>
      </c>
      <c r="R159" s="226">
        <f>Q159*H159</f>
        <v>2.6345087999999999</v>
      </c>
      <c r="S159" s="226">
        <v>0</v>
      </c>
      <c r="T159" s="22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8" t="s">
        <v>163</v>
      </c>
      <c r="AT159" s="228" t="s">
        <v>160</v>
      </c>
      <c r="AU159" s="228" t="s">
        <v>143</v>
      </c>
      <c r="AY159" s="14" t="s">
        <v>135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4" t="s">
        <v>143</v>
      </c>
      <c r="BK159" s="229">
        <f>ROUND(I159*H159,2)</f>
        <v>0</v>
      </c>
      <c r="BL159" s="14" t="s">
        <v>142</v>
      </c>
      <c r="BM159" s="228" t="s">
        <v>549</v>
      </c>
    </row>
    <row r="160" s="2" customFormat="1" ht="24.15" customHeight="1">
      <c r="A160" s="35"/>
      <c r="B160" s="36"/>
      <c r="C160" s="216" t="s">
        <v>7</v>
      </c>
      <c r="D160" s="216" t="s">
        <v>138</v>
      </c>
      <c r="E160" s="217" t="s">
        <v>550</v>
      </c>
      <c r="F160" s="218" t="s">
        <v>551</v>
      </c>
      <c r="G160" s="219" t="s">
        <v>141</v>
      </c>
      <c r="H160" s="220">
        <v>778.88099999999997</v>
      </c>
      <c r="I160" s="221"/>
      <c r="J160" s="222">
        <f>ROUND(I160*H160,2)</f>
        <v>0</v>
      </c>
      <c r="K160" s="223"/>
      <c r="L160" s="41"/>
      <c r="M160" s="224" t="s">
        <v>1</v>
      </c>
      <c r="N160" s="225" t="s">
        <v>41</v>
      </c>
      <c r="O160" s="88"/>
      <c r="P160" s="226">
        <f>O160*H160</f>
        <v>0</v>
      </c>
      <c r="Q160" s="226">
        <v>0.00363</v>
      </c>
      <c r="R160" s="226">
        <f>Q160*H160</f>
        <v>2.8273380299999999</v>
      </c>
      <c r="S160" s="226">
        <v>0</v>
      </c>
      <c r="T160" s="22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142</v>
      </c>
      <c r="AT160" s="228" t="s">
        <v>138</v>
      </c>
      <c r="AU160" s="228" t="s">
        <v>143</v>
      </c>
      <c r="AY160" s="14" t="s">
        <v>135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4" t="s">
        <v>143</v>
      </c>
      <c r="BK160" s="229">
        <f>ROUND(I160*H160,2)</f>
        <v>0</v>
      </c>
      <c r="BL160" s="14" t="s">
        <v>142</v>
      </c>
      <c r="BM160" s="228" t="s">
        <v>552</v>
      </c>
    </row>
    <row r="161" s="2" customFormat="1" ht="16.5" customHeight="1">
      <c r="A161" s="35"/>
      <c r="B161" s="36"/>
      <c r="C161" s="216" t="s">
        <v>233</v>
      </c>
      <c r="D161" s="216" t="s">
        <v>138</v>
      </c>
      <c r="E161" s="217" t="s">
        <v>150</v>
      </c>
      <c r="F161" s="218" t="s">
        <v>151</v>
      </c>
      <c r="G161" s="219" t="s">
        <v>141</v>
      </c>
      <c r="H161" s="220">
        <v>3023.4520000000002</v>
      </c>
      <c r="I161" s="221"/>
      <c r="J161" s="222">
        <f>ROUND(I161*H161,2)</f>
        <v>0</v>
      </c>
      <c r="K161" s="223"/>
      <c r="L161" s="41"/>
      <c r="M161" s="224" t="s">
        <v>1</v>
      </c>
      <c r="N161" s="225" t="s">
        <v>41</v>
      </c>
      <c r="O161" s="88"/>
      <c r="P161" s="226">
        <f>O161*H161</f>
        <v>0</v>
      </c>
      <c r="Q161" s="226">
        <v>0.00025999999999999998</v>
      </c>
      <c r="R161" s="226">
        <f>Q161*H161</f>
        <v>0.78609751999999999</v>
      </c>
      <c r="S161" s="226">
        <v>0</v>
      </c>
      <c r="T161" s="22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8" t="s">
        <v>142</v>
      </c>
      <c r="AT161" s="228" t="s">
        <v>138</v>
      </c>
      <c r="AU161" s="228" t="s">
        <v>143</v>
      </c>
      <c r="AY161" s="14" t="s">
        <v>135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4" t="s">
        <v>143</v>
      </c>
      <c r="BK161" s="229">
        <f>ROUND(I161*H161,2)</f>
        <v>0</v>
      </c>
      <c r="BL161" s="14" t="s">
        <v>142</v>
      </c>
      <c r="BM161" s="228" t="s">
        <v>553</v>
      </c>
    </row>
    <row r="162" s="2" customFormat="1" ht="24.15" customHeight="1">
      <c r="A162" s="35"/>
      <c r="B162" s="36"/>
      <c r="C162" s="216" t="s">
        <v>238</v>
      </c>
      <c r="D162" s="216" t="s">
        <v>138</v>
      </c>
      <c r="E162" s="217" t="s">
        <v>554</v>
      </c>
      <c r="F162" s="218" t="s">
        <v>555</v>
      </c>
      <c r="G162" s="219" t="s">
        <v>141</v>
      </c>
      <c r="H162" s="220">
        <v>23.436</v>
      </c>
      <c r="I162" s="221"/>
      <c r="J162" s="222">
        <f>ROUND(I162*H162,2)</f>
        <v>0</v>
      </c>
      <c r="K162" s="223"/>
      <c r="L162" s="41"/>
      <c r="M162" s="224" t="s">
        <v>1</v>
      </c>
      <c r="N162" s="225" t="s">
        <v>41</v>
      </c>
      <c r="O162" s="88"/>
      <c r="P162" s="226">
        <f>O162*H162</f>
        <v>0</v>
      </c>
      <c r="Q162" s="226">
        <v>0.020480000000000002</v>
      </c>
      <c r="R162" s="226">
        <f>Q162*H162</f>
        <v>0.47996928000000005</v>
      </c>
      <c r="S162" s="226">
        <v>0</v>
      </c>
      <c r="T162" s="22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8" t="s">
        <v>142</v>
      </c>
      <c r="AT162" s="228" t="s">
        <v>138</v>
      </c>
      <c r="AU162" s="228" t="s">
        <v>143</v>
      </c>
      <c r="AY162" s="14" t="s">
        <v>135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4" t="s">
        <v>143</v>
      </c>
      <c r="BK162" s="229">
        <f>ROUND(I162*H162,2)</f>
        <v>0</v>
      </c>
      <c r="BL162" s="14" t="s">
        <v>142</v>
      </c>
      <c r="BM162" s="228" t="s">
        <v>556</v>
      </c>
    </row>
    <row r="163" s="2" customFormat="1" ht="24.15" customHeight="1">
      <c r="A163" s="35"/>
      <c r="B163" s="36"/>
      <c r="C163" s="216" t="s">
        <v>242</v>
      </c>
      <c r="D163" s="216" t="s">
        <v>138</v>
      </c>
      <c r="E163" s="217" t="s">
        <v>153</v>
      </c>
      <c r="F163" s="218" t="s">
        <v>154</v>
      </c>
      <c r="G163" s="219" t="s">
        <v>141</v>
      </c>
      <c r="H163" s="220">
        <v>3456.3589999999999</v>
      </c>
      <c r="I163" s="221"/>
      <c r="J163" s="222">
        <f>ROUND(I163*H163,2)</f>
        <v>0</v>
      </c>
      <c r="K163" s="223"/>
      <c r="L163" s="41"/>
      <c r="M163" s="224" t="s">
        <v>1</v>
      </c>
      <c r="N163" s="225" t="s">
        <v>41</v>
      </c>
      <c r="O163" s="88"/>
      <c r="P163" s="226">
        <f>O163*H163</f>
        <v>0</v>
      </c>
      <c r="Q163" s="226">
        <v>0.00022000000000000001</v>
      </c>
      <c r="R163" s="226">
        <f>Q163*H163</f>
        <v>0.76039898000000006</v>
      </c>
      <c r="S163" s="226">
        <v>0</v>
      </c>
      <c r="T163" s="22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8" t="s">
        <v>142</v>
      </c>
      <c r="AT163" s="228" t="s">
        <v>138</v>
      </c>
      <c r="AU163" s="228" t="s">
        <v>143</v>
      </c>
      <c r="AY163" s="14" t="s">
        <v>135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4" t="s">
        <v>143</v>
      </c>
      <c r="BK163" s="229">
        <f>ROUND(I163*H163,2)</f>
        <v>0</v>
      </c>
      <c r="BL163" s="14" t="s">
        <v>142</v>
      </c>
      <c r="BM163" s="228" t="s">
        <v>557</v>
      </c>
    </row>
    <row r="164" s="2" customFormat="1" ht="24.15" customHeight="1">
      <c r="A164" s="35"/>
      <c r="B164" s="36"/>
      <c r="C164" s="216" t="s">
        <v>246</v>
      </c>
      <c r="D164" s="216" t="s">
        <v>138</v>
      </c>
      <c r="E164" s="217" t="s">
        <v>558</v>
      </c>
      <c r="F164" s="218" t="s">
        <v>559</v>
      </c>
      <c r="G164" s="219" t="s">
        <v>141</v>
      </c>
      <c r="H164" s="220">
        <v>199.45500000000001</v>
      </c>
      <c r="I164" s="221"/>
      <c r="J164" s="222">
        <f>ROUND(I164*H164,2)</f>
        <v>0</v>
      </c>
      <c r="K164" s="223"/>
      <c r="L164" s="41"/>
      <c r="M164" s="224" t="s">
        <v>1</v>
      </c>
      <c r="N164" s="225" t="s">
        <v>41</v>
      </c>
      <c r="O164" s="88"/>
      <c r="P164" s="226">
        <f>O164*H164</f>
        <v>0</v>
      </c>
      <c r="Q164" s="226">
        <v>0.00018000000000000001</v>
      </c>
      <c r="R164" s="226">
        <f>Q164*H164</f>
        <v>0.035901900000000007</v>
      </c>
      <c r="S164" s="226">
        <v>0</v>
      </c>
      <c r="T164" s="22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8" t="s">
        <v>142</v>
      </c>
      <c r="AT164" s="228" t="s">
        <v>138</v>
      </c>
      <c r="AU164" s="228" t="s">
        <v>143</v>
      </c>
      <c r="AY164" s="14" t="s">
        <v>135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4" t="s">
        <v>143</v>
      </c>
      <c r="BK164" s="229">
        <f>ROUND(I164*H164,2)</f>
        <v>0</v>
      </c>
      <c r="BL164" s="14" t="s">
        <v>142</v>
      </c>
      <c r="BM164" s="228" t="s">
        <v>560</v>
      </c>
    </row>
    <row r="165" s="2" customFormat="1" ht="44.25" customHeight="1">
      <c r="A165" s="35"/>
      <c r="B165" s="36"/>
      <c r="C165" s="216" t="s">
        <v>250</v>
      </c>
      <c r="D165" s="216" t="s">
        <v>138</v>
      </c>
      <c r="E165" s="217" t="s">
        <v>561</v>
      </c>
      <c r="F165" s="218" t="s">
        <v>562</v>
      </c>
      <c r="G165" s="219" t="s">
        <v>141</v>
      </c>
      <c r="H165" s="220">
        <v>99.219999999999999</v>
      </c>
      <c r="I165" s="221"/>
      <c r="J165" s="222">
        <f>ROUND(I165*H165,2)</f>
        <v>0</v>
      </c>
      <c r="K165" s="223"/>
      <c r="L165" s="41"/>
      <c r="M165" s="224" t="s">
        <v>1</v>
      </c>
      <c r="N165" s="225" t="s">
        <v>41</v>
      </c>
      <c r="O165" s="88"/>
      <c r="P165" s="226">
        <f>O165*H165</f>
        <v>0</v>
      </c>
      <c r="Q165" s="226">
        <v>0.0085199999999999998</v>
      </c>
      <c r="R165" s="226">
        <f>Q165*H165</f>
        <v>0.84535439999999995</v>
      </c>
      <c r="S165" s="226">
        <v>0</v>
      </c>
      <c r="T165" s="22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8" t="s">
        <v>142</v>
      </c>
      <c r="AT165" s="228" t="s">
        <v>138</v>
      </c>
      <c r="AU165" s="228" t="s">
        <v>143</v>
      </c>
      <c r="AY165" s="14" t="s">
        <v>135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4" t="s">
        <v>143</v>
      </c>
      <c r="BK165" s="229">
        <f>ROUND(I165*H165,2)</f>
        <v>0</v>
      </c>
      <c r="BL165" s="14" t="s">
        <v>142</v>
      </c>
      <c r="BM165" s="228" t="s">
        <v>563</v>
      </c>
    </row>
    <row r="166" s="2" customFormat="1" ht="24.15" customHeight="1">
      <c r="A166" s="35"/>
      <c r="B166" s="36"/>
      <c r="C166" s="230" t="s">
        <v>254</v>
      </c>
      <c r="D166" s="230" t="s">
        <v>160</v>
      </c>
      <c r="E166" s="231" t="s">
        <v>317</v>
      </c>
      <c r="F166" s="232" t="s">
        <v>318</v>
      </c>
      <c r="G166" s="233" t="s">
        <v>141</v>
      </c>
      <c r="H166" s="234">
        <v>104.181</v>
      </c>
      <c r="I166" s="235"/>
      <c r="J166" s="236">
        <f>ROUND(I166*H166,2)</f>
        <v>0</v>
      </c>
      <c r="K166" s="237"/>
      <c r="L166" s="238"/>
      <c r="M166" s="239" t="s">
        <v>1</v>
      </c>
      <c r="N166" s="240" t="s">
        <v>41</v>
      </c>
      <c r="O166" s="88"/>
      <c r="P166" s="226">
        <f>O166*H166</f>
        <v>0</v>
      </c>
      <c r="Q166" s="226">
        <v>0.0030000000000000001</v>
      </c>
      <c r="R166" s="226">
        <f>Q166*H166</f>
        <v>0.31254300000000002</v>
      </c>
      <c r="S166" s="226">
        <v>0</v>
      </c>
      <c r="T166" s="22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8" t="s">
        <v>163</v>
      </c>
      <c r="AT166" s="228" t="s">
        <v>160</v>
      </c>
      <c r="AU166" s="228" t="s">
        <v>143</v>
      </c>
      <c r="AY166" s="14" t="s">
        <v>135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4" t="s">
        <v>143</v>
      </c>
      <c r="BK166" s="229">
        <f>ROUND(I166*H166,2)</f>
        <v>0</v>
      </c>
      <c r="BL166" s="14" t="s">
        <v>142</v>
      </c>
      <c r="BM166" s="228" t="s">
        <v>564</v>
      </c>
    </row>
    <row r="167" s="2" customFormat="1" ht="44.25" customHeight="1">
      <c r="A167" s="35"/>
      <c r="B167" s="36"/>
      <c r="C167" s="216" t="s">
        <v>256</v>
      </c>
      <c r="D167" s="216" t="s">
        <v>138</v>
      </c>
      <c r="E167" s="217" t="s">
        <v>565</v>
      </c>
      <c r="F167" s="218" t="s">
        <v>566</v>
      </c>
      <c r="G167" s="219" t="s">
        <v>141</v>
      </c>
      <c r="H167" s="220">
        <v>9.7119999999999997</v>
      </c>
      <c r="I167" s="221"/>
      <c r="J167" s="222">
        <f>ROUND(I167*H167,2)</f>
        <v>0</v>
      </c>
      <c r="K167" s="223"/>
      <c r="L167" s="41"/>
      <c r="M167" s="224" t="s">
        <v>1</v>
      </c>
      <c r="N167" s="225" t="s">
        <v>41</v>
      </c>
      <c r="O167" s="88"/>
      <c r="P167" s="226">
        <f>O167*H167</f>
        <v>0</v>
      </c>
      <c r="Q167" s="226">
        <v>0.011350000000000001</v>
      </c>
      <c r="R167" s="226">
        <f>Q167*H167</f>
        <v>0.1102312</v>
      </c>
      <c r="S167" s="226">
        <v>0</v>
      </c>
      <c r="T167" s="22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8" t="s">
        <v>142</v>
      </c>
      <c r="AT167" s="228" t="s">
        <v>138</v>
      </c>
      <c r="AU167" s="228" t="s">
        <v>143</v>
      </c>
      <c r="AY167" s="14" t="s">
        <v>135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4" t="s">
        <v>143</v>
      </c>
      <c r="BK167" s="229">
        <f>ROUND(I167*H167,2)</f>
        <v>0</v>
      </c>
      <c r="BL167" s="14" t="s">
        <v>142</v>
      </c>
      <c r="BM167" s="228" t="s">
        <v>567</v>
      </c>
    </row>
    <row r="168" s="2" customFormat="1" ht="24.15" customHeight="1">
      <c r="A168" s="35"/>
      <c r="B168" s="36"/>
      <c r="C168" s="230" t="s">
        <v>258</v>
      </c>
      <c r="D168" s="230" t="s">
        <v>160</v>
      </c>
      <c r="E168" s="231" t="s">
        <v>568</v>
      </c>
      <c r="F168" s="232" t="s">
        <v>569</v>
      </c>
      <c r="G168" s="233" t="s">
        <v>141</v>
      </c>
      <c r="H168" s="234">
        <v>10.198</v>
      </c>
      <c r="I168" s="235"/>
      <c r="J168" s="236">
        <f>ROUND(I168*H168,2)</f>
        <v>0</v>
      </c>
      <c r="K168" s="237"/>
      <c r="L168" s="238"/>
      <c r="M168" s="239" t="s">
        <v>1</v>
      </c>
      <c r="N168" s="240" t="s">
        <v>41</v>
      </c>
      <c r="O168" s="88"/>
      <c r="P168" s="226">
        <f>O168*H168</f>
        <v>0</v>
      </c>
      <c r="Q168" s="226">
        <v>0.0048300000000000001</v>
      </c>
      <c r="R168" s="226">
        <f>Q168*H168</f>
        <v>0.049256340000000003</v>
      </c>
      <c r="S168" s="226">
        <v>0</v>
      </c>
      <c r="T168" s="22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8" t="s">
        <v>163</v>
      </c>
      <c r="AT168" s="228" t="s">
        <v>160</v>
      </c>
      <c r="AU168" s="228" t="s">
        <v>143</v>
      </c>
      <c r="AY168" s="14" t="s">
        <v>135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4" t="s">
        <v>143</v>
      </c>
      <c r="BK168" s="229">
        <f>ROUND(I168*H168,2)</f>
        <v>0</v>
      </c>
      <c r="BL168" s="14" t="s">
        <v>142</v>
      </c>
      <c r="BM168" s="228" t="s">
        <v>570</v>
      </c>
    </row>
    <row r="169" s="2" customFormat="1" ht="44.25" customHeight="1">
      <c r="A169" s="35"/>
      <c r="B169" s="36"/>
      <c r="C169" s="216" t="s">
        <v>262</v>
      </c>
      <c r="D169" s="216" t="s">
        <v>138</v>
      </c>
      <c r="E169" s="217" t="s">
        <v>157</v>
      </c>
      <c r="F169" s="218" t="s">
        <v>158</v>
      </c>
      <c r="G169" s="219" t="s">
        <v>141</v>
      </c>
      <c r="H169" s="220">
        <v>100.235</v>
      </c>
      <c r="I169" s="221"/>
      <c r="J169" s="222">
        <f>ROUND(I169*H169,2)</f>
        <v>0</v>
      </c>
      <c r="K169" s="223"/>
      <c r="L169" s="41"/>
      <c r="M169" s="224" t="s">
        <v>1</v>
      </c>
      <c r="N169" s="225" t="s">
        <v>41</v>
      </c>
      <c r="O169" s="88"/>
      <c r="P169" s="226">
        <f>O169*H169</f>
        <v>0</v>
      </c>
      <c r="Q169" s="226">
        <v>0.011520000000000001</v>
      </c>
      <c r="R169" s="226">
        <f>Q169*H169</f>
        <v>1.1547072</v>
      </c>
      <c r="S169" s="226">
        <v>0</v>
      </c>
      <c r="T169" s="22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8" t="s">
        <v>142</v>
      </c>
      <c r="AT169" s="228" t="s">
        <v>138</v>
      </c>
      <c r="AU169" s="228" t="s">
        <v>143</v>
      </c>
      <c r="AY169" s="14" t="s">
        <v>135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4" t="s">
        <v>143</v>
      </c>
      <c r="BK169" s="229">
        <f>ROUND(I169*H169,2)</f>
        <v>0</v>
      </c>
      <c r="BL169" s="14" t="s">
        <v>142</v>
      </c>
      <c r="BM169" s="228" t="s">
        <v>571</v>
      </c>
    </row>
    <row r="170" s="2" customFormat="1" ht="49.05" customHeight="1">
      <c r="A170" s="35"/>
      <c r="B170" s="36"/>
      <c r="C170" s="230" t="s">
        <v>267</v>
      </c>
      <c r="D170" s="230" t="s">
        <v>160</v>
      </c>
      <c r="E170" s="231" t="s">
        <v>161</v>
      </c>
      <c r="F170" s="232" t="s">
        <v>162</v>
      </c>
      <c r="G170" s="233" t="s">
        <v>141</v>
      </c>
      <c r="H170" s="234">
        <v>105.247</v>
      </c>
      <c r="I170" s="235"/>
      <c r="J170" s="236">
        <f>ROUND(I170*H170,2)</f>
        <v>0</v>
      </c>
      <c r="K170" s="237"/>
      <c r="L170" s="238"/>
      <c r="M170" s="239" t="s">
        <v>1</v>
      </c>
      <c r="N170" s="240" t="s">
        <v>41</v>
      </c>
      <c r="O170" s="88"/>
      <c r="P170" s="226">
        <f>O170*H170</f>
        <v>0</v>
      </c>
      <c r="Q170" s="226">
        <v>0.0155</v>
      </c>
      <c r="R170" s="226">
        <f>Q170*H170</f>
        <v>1.6313285</v>
      </c>
      <c r="S170" s="226">
        <v>0</v>
      </c>
      <c r="T170" s="22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8" t="s">
        <v>163</v>
      </c>
      <c r="AT170" s="228" t="s">
        <v>160</v>
      </c>
      <c r="AU170" s="228" t="s">
        <v>143</v>
      </c>
      <c r="AY170" s="14" t="s">
        <v>135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4" t="s">
        <v>143</v>
      </c>
      <c r="BK170" s="229">
        <f>ROUND(I170*H170,2)</f>
        <v>0</v>
      </c>
      <c r="BL170" s="14" t="s">
        <v>142</v>
      </c>
      <c r="BM170" s="228" t="s">
        <v>572</v>
      </c>
    </row>
    <row r="171" s="2" customFormat="1" ht="49.05" customHeight="1">
      <c r="A171" s="35"/>
      <c r="B171" s="36"/>
      <c r="C171" s="216" t="s">
        <v>236</v>
      </c>
      <c r="D171" s="216" t="s">
        <v>138</v>
      </c>
      <c r="E171" s="217" t="s">
        <v>573</v>
      </c>
      <c r="F171" s="218" t="s">
        <v>574</v>
      </c>
      <c r="G171" s="219" t="s">
        <v>141</v>
      </c>
      <c r="H171" s="220">
        <v>2938.8380000000002</v>
      </c>
      <c r="I171" s="221"/>
      <c r="J171" s="222">
        <f>ROUND(I171*H171,2)</f>
        <v>0</v>
      </c>
      <c r="K171" s="223"/>
      <c r="L171" s="41"/>
      <c r="M171" s="224" t="s">
        <v>1</v>
      </c>
      <c r="N171" s="225" t="s">
        <v>41</v>
      </c>
      <c r="O171" s="88"/>
      <c r="P171" s="226">
        <f>O171*H171</f>
        <v>0</v>
      </c>
      <c r="Q171" s="226">
        <v>0.011679999999999999</v>
      </c>
      <c r="R171" s="226">
        <f>Q171*H171</f>
        <v>34.325627840000003</v>
      </c>
      <c r="S171" s="226">
        <v>0</v>
      </c>
      <c r="T171" s="22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8" t="s">
        <v>142</v>
      </c>
      <c r="AT171" s="228" t="s">
        <v>138</v>
      </c>
      <c r="AU171" s="228" t="s">
        <v>143</v>
      </c>
      <c r="AY171" s="14" t="s">
        <v>135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4" t="s">
        <v>143</v>
      </c>
      <c r="BK171" s="229">
        <f>ROUND(I171*H171,2)</f>
        <v>0</v>
      </c>
      <c r="BL171" s="14" t="s">
        <v>142</v>
      </c>
      <c r="BM171" s="228" t="s">
        <v>575</v>
      </c>
    </row>
    <row r="172" s="2" customFormat="1" ht="49.05" customHeight="1">
      <c r="A172" s="35"/>
      <c r="B172" s="36"/>
      <c r="C172" s="230" t="s">
        <v>274</v>
      </c>
      <c r="D172" s="230" t="s">
        <v>160</v>
      </c>
      <c r="E172" s="231" t="s">
        <v>576</v>
      </c>
      <c r="F172" s="232" t="s">
        <v>577</v>
      </c>
      <c r="G172" s="233" t="s">
        <v>141</v>
      </c>
      <c r="H172" s="234">
        <v>3085.7800000000002</v>
      </c>
      <c r="I172" s="235"/>
      <c r="J172" s="236">
        <f>ROUND(I172*H172,2)</f>
        <v>0</v>
      </c>
      <c r="K172" s="237"/>
      <c r="L172" s="238"/>
      <c r="M172" s="239" t="s">
        <v>1</v>
      </c>
      <c r="N172" s="240" t="s">
        <v>41</v>
      </c>
      <c r="O172" s="88"/>
      <c r="P172" s="226">
        <f>O172*H172</f>
        <v>0</v>
      </c>
      <c r="Q172" s="226">
        <v>0.028000000000000001</v>
      </c>
      <c r="R172" s="226">
        <f>Q172*H172</f>
        <v>86.401840000000007</v>
      </c>
      <c r="S172" s="226">
        <v>0</v>
      </c>
      <c r="T172" s="22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8" t="s">
        <v>163</v>
      </c>
      <c r="AT172" s="228" t="s">
        <v>160</v>
      </c>
      <c r="AU172" s="228" t="s">
        <v>143</v>
      </c>
      <c r="AY172" s="14" t="s">
        <v>135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4" t="s">
        <v>143</v>
      </c>
      <c r="BK172" s="229">
        <f>ROUND(I172*H172,2)</f>
        <v>0</v>
      </c>
      <c r="BL172" s="14" t="s">
        <v>142</v>
      </c>
      <c r="BM172" s="228" t="s">
        <v>578</v>
      </c>
    </row>
    <row r="173" s="2" customFormat="1" ht="37.8" customHeight="1">
      <c r="A173" s="35"/>
      <c r="B173" s="36"/>
      <c r="C173" s="216" t="s">
        <v>278</v>
      </c>
      <c r="D173" s="216" t="s">
        <v>138</v>
      </c>
      <c r="E173" s="217" t="s">
        <v>579</v>
      </c>
      <c r="F173" s="218" t="s">
        <v>580</v>
      </c>
      <c r="G173" s="219" t="s">
        <v>265</v>
      </c>
      <c r="H173" s="220">
        <v>1311.8399999999999</v>
      </c>
      <c r="I173" s="221"/>
      <c r="J173" s="222">
        <f>ROUND(I173*H173,2)</f>
        <v>0</v>
      </c>
      <c r="K173" s="223"/>
      <c r="L173" s="41"/>
      <c r="M173" s="224" t="s">
        <v>1</v>
      </c>
      <c r="N173" s="225" t="s">
        <v>41</v>
      </c>
      <c r="O173" s="88"/>
      <c r="P173" s="226">
        <f>O173*H173</f>
        <v>0</v>
      </c>
      <c r="Q173" s="226">
        <v>0.0017600000000000001</v>
      </c>
      <c r="R173" s="226">
        <f>Q173*H173</f>
        <v>2.3088384</v>
      </c>
      <c r="S173" s="226">
        <v>0</v>
      </c>
      <c r="T173" s="22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8" t="s">
        <v>142</v>
      </c>
      <c r="AT173" s="228" t="s">
        <v>138</v>
      </c>
      <c r="AU173" s="228" t="s">
        <v>143</v>
      </c>
      <c r="AY173" s="14" t="s">
        <v>135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4" t="s">
        <v>143</v>
      </c>
      <c r="BK173" s="229">
        <f>ROUND(I173*H173,2)</f>
        <v>0</v>
      </c>
      <c r="BL173" s="14" t="s">
        <v>142</v>
      </c>
      <c r="BM173" s="228" t="s">
        <v>581</v>
      </c>
    </row>
    <row r="174" s="2" customFormat="1" ht="49.05" customHeight="1">
      <c r="A174" s="35"/>
      <c r="B174" s="36"/>
      <c r="C174" s="230" t="s">
        <v>282</v>
      </c>
      <c r="D174" s="230" t="s">
        <v>160</v>
      </c>
      <c r="E174" s="231" t="s">
        <v>582</v>
      </c>
      <c r="F174" s="232" t="s">
        <v>583</v>
      </c>
      <c r="G174" s="233" t="s">
        <v>141</v>
      </c>
      <c r="H174" s="234">
        <v>236.131</v>
      </c>
      <c r="I174" s="235"/>
      <c r="J174" s="236">
        <f>ROUND(I174*H174,2)</f>
        <v>0</v>
      </c>
      <c r="K174" s="237"/>
      <c r="L174" s="238"/>
      <c r="M174" s="239" t="s">
        <v>1</v>
      </c>
      <c r="N174" s="240" t="s">
        <v>41</v>
      </c>
      <c r="O174" s="88"/>
      <c r="P174" s="226">
        <f>O174*H174</f>
        <v>0</v>
      </c>
      <c r="Q174" s="226">
        <v>0.0035999999999999999</v>
      </c>
      <c r="R174" s="226">
        <f>Q174*H174</f>
        <v>0.85007159999999993</v>
      </c>
      <c r="S174" s="226">
        <v>0</v>
      </c>
      <c r="T174" s="22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8" t="s">
        <v>163</v>
      </c>
      <c r="AT174" s="228" t="s">
        <v>160</v>
      </c>
      <c r="AU174" s="228" t="s">
        <v>143</v>
      </c>
      <c r="AY174" s="14" t="s">
        <v>135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4" t="s">
        <v>143</v>
      </c>
      <c r="BK174" s="229">
        <f>ROUND(I174*H174,2)</f>
        <v>0</v>
      </c>
      <c r="BL174" s="14" t="s">
        <v>142</v>
      </c>
      <c r="BM174" s="228" t="s">
        <v>584</v>
      </c>
    </row>
    <row r="175" s="2" customFormat="1" ht="24.15" customHeight="1">
      <c r="A175" s="35"/>
      <c r="B175" s="36"/>
      <c r="C175" s="216" t="s">
        <v>286</v>
      </c>
      <c r="D175" s="216" t="s">
        <v>138</v>
      </c>
      <c r="E175" s="217" t="s">
        <v>585</v>
      </c>
      <c r="F175" s="218" t="s">
        <v>586</v>
      </c>
      <c r="G175" s="219" t="s">
        <v>265</v>
      </c>
      <c r="H175" s="220">
        <v>79.670000000000002</v>
      </c>
      <c r="I175" s="221"/>
      <c r="J175" s="222">
        <f>ROUND(I175*H175,2)</f>
        <v>0</v>
      </c>
      <c r="K175" s="223"/>
      <c r="L175" s="41"/>
      <c r="M175" s="224" t="s">
        <v>1</v>
      </c>
      <c r="N175" s="225" t="s">
        <v>41</v>
      </c>
      <c r="O175" s="88"/>
      <c r="P175" s="226">
        <f>O175*H175</f>
        <v>0</v>
      </c>
      <c r="Q175" s="226">
        <v>3.0000000000000001E-05</v>
      </c>
      <c r="R175" s="226">
        <f>Q175*H175</f>
        <v>0.0023901</v>
      </c>
      <c r="S175" s="226">
        <v>0</v>
      </c>
      <c r="T175" s="22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8" t="s">
        <v>142</v>
      </c>
      <c r="AT175" s="228" t="s">
        <v>138</v>
      </c>
      <c r="AU175" s="228" t="s">
        <v>143</v>
      </c>
      <c r="AY175" s="14" t="s">
        <v>135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4" t="s">
        <v>143</v>
      </c>
      <c r="BK175" s="229">
        <f>ROUND(I175*H175,2)</f>
        <v>0</v>
      </c>
      <c r="BL175" s="14" t="s">
        <v>142</v>
      </c>
      <c r="BM175" s="228" t="s">
        <v>587</v>
      </c>
    </row>
    <row r="176" s="2" customFormat="1" ht="24.15" customHeight="1">
      <c r="A176" s="35"/>
      <c r="B176" s="36"/>
      <c r="C176" s="230" t="s">
        <v>288</v>
      </c>
      <c r="D176" s="230" t="s">
        <v>160</v>
      </c>
      <c r="E176" s="231" t="s">
        <v>588</v>
      </c>
      <c r="F176" s="232" t="s">
        <v>589</v>
      </c>
      <c r="G176" s="233" t="s">
        <v>265</v>
      </c>
      <c r="H176" s="234">
        <v>83.653999999999996</v>
      </c>
      <c r="I176" s="235"/>
      <c r="J176" s="236">
        <f>ROUND(I176*H176,2)</f>
        <v>0</v>
      </c>
      <c r="K176" s="237"/>
      <c r="L176" s="238"/>
      <c r="M176" s="239" t="s">
        <v>1</v>
      </c>
      <c r="N176" s="240" t="s">
        <v>41</v>
      </c>
      <c r="O176" s="88"/>
      <c r="P176" s="226">
        <f>O176*H176</f>
        <v>0</v>
      </c>
      <c r="Q176" s="226">
        <v>0.00032000000000000003</v>
      </c>
      <c r="R176" s="226">
        <f>Q176*H176</f>
        <v>0.026769279999999999</v>
      </c>
      <c r="S176" s="226">
        <v>0</v>
      </c>
      <c r="T176" s="22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8" t="s">
        <v>163</v>
      </c>
      <c r="AT176" s="228" t="s">
        <v>160</v>
      </c>
      <c r="AU176" s="228" t="s">
        <v>143</v>
      </c>
      <c r="AY176" s="14" t="s">
        <v>135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4" t="s">
        <v>143</v>
      </c>
      <c r="BK176" s="229">
        <f>ROUND(I176*H176,2)</f>
        <v>0</v>
      </c>
      <c r="BL176" s="14" t="s">
        <v>142</v>
      </c>
      <c r="BM176" s="228" t="s">
        <v>590</v>
      </c>
    </row>
    <row r="177" s="2" customFormat="1" ht="16.5" customHeight="1">
      <c r="A177" s="35"/>
      <c r="B177" s="36"/>
      <c r="C177" s="216" t="s">
        <v>292</v>
      </c>
      <c r="D177" s="216" t="s">
        <v>138</v>
      </c>
      <c r="E177" s="217" t="s">
        <v>591</v>
      </c>
      <c r="F177" s="218" t="s">
        <v>592</v>
      </c>
      <c r="G177" s="219" t="s">
        <v>265</v>
      </c>
      <c r="H177" s="220">
        <v>992.84000000000003</v>
      </c>
      <c r="I177" s="221"/>
      <c r="J177" s="222">
        <f>ROUND(I177*H177,2)</f>
        <v>0</v>
      </c>
      <c r="K177" s="223"/>
      <c r="L177" s="41"/>
      <c r="M177" s="224" t="s">
        <v>1</v>
      </c>
      <c r="N177" s="225" t="s">
        <v>41</v>
      </c>
      <c r="O177" s="88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8" t="s">
        <v>142</v>
      </c>
      <c r="AT177" s="228" t="s">
        <v>138</v>
      </c>
      <c r="AU177" s="228" t="s">
        <v>143</v>
      </c>
      <c r="AY177" s="14" t="s">
        <v>135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4" t="s">
        <v>143</v>
      </c>
      <c r="BK177" s="229">
        <f>ROUND(I177*H177,2)</f>
        <v>0</v>
      </c>
      <c r="BL177" s="14" t="s">
        <v>142</v>
      </c>
      <c r="BM177" s="228" t="s">
        <v>593</v>
      </c>
    </row>
    <row r="178" s="2" customFormat="1" ht="24.15" customHeight="1">
      <c r="A178" s="35"/>
      <c r="B178" s="36"/>
      <c r="C178" s="230" t="s">
        <v>294</v>
      </c>
      <c r="D178" s="230" t="s">
        <v>160</v>
      </c>
      <c r="E178" s="231" t="s">
        <v>594</v>
      </c>
      <c r="F178" s="232" t="s">
        <v>595</v>
      </c>
      <c r="G178" s="233" t="s">
        <v>265</v>
      </c>
      <c r="H178" s="234">
        <v>1042.482</v>
      </c>
      <c r="I178" s="235"/>
      <c r="J178" s="236">
        <f>ROUND(I178*H178,2)</f>
        <v>0</v>
      </c>
      <c r="K178" s="237"/>
      <c r="L178" s="238"/>
      <c r="M178" s="239" t="s">
        <v>1</v>
      </c>
      <c r="N178" s="240" t="s">
        <v>41</v>
      </c>
      <c r="O178" s="88"/>
      <c r="P178" s="226">
        <f>O178*H178</f>
        <v>0</v>
      </c>
      <c r="Q178" s="226">
        <v>0.00010000000000000001</v>
      </c>
      <c r="R178" s="226">
        <f>Q178*H178</f>
        <v>0.1042482</v>
      </c>
      <c r="S178" s="226">
        <v>0</v>
      </c>
      <c r="T178" s="22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8" t="s">
        <v>163</v>
      </c>
      <c r="AT178" s="228" t="s">
        <v>160</v>
      </c>
      <c r="AU178" s="228" t="s">
        <v>143</v>
      </c>
      <c r="AY178" s="14" t="s">
        <v>135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4" t="s">
        <v>143</v>
      </c>
      <c r="BK178" s="229">
        <f>ROUND(I178*H178,2)</f>
        <v>0</v>
      </c>
      <c r="BL178" s="14" t="s">
        <v>142</v>
      </c>
      <c r="BM178" s="228" t="s">
        <v>596</v>
      </c>
    </row>
    <row r="179" s="2" customFormat="1" ht="16.5" customHeight="1">
      <c r="A179" s="35"/>
      <c r="B179" s="36"/>
      <c r="C179" s="216" t="s">
        <v>298</v>
      </c>
      <c r="D179" s="216" t="s">
        <v>138</v>
      </c>
      <c r="E179" s="217" t="s">
        <v>591</v>
      </c>
      <c r="F179" s="218" t="s">
        <v>592</v>
      </c>
      <c r="G179" s="219" t="s">
        <v>265</v>
      </c>
      <c r="H179" s="220">
        <v>1288.6900000000001</v>
      </c>
      <c r="I179" s="221"/>
      <c r="J179" s="222">
        <f>ROUND(I179*H179,2)</f>
        <v>0</v>
      </c>
      <c r="K179" s="223"/>
      <c r="L179" s="41"/>
      <c r="M179" s="224" t="s">
        <v>1</v>
      </c>
      <c r="N179" s="225" t="s">
        <v>41</v>
      </c>
      <c r="O179" s="88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8" t="s">
        <v>142</v>
      </c>
      <c r="AT179" s="228" t="s">
        <v>138</v>
      </c>
      <c r="AU179" s="228" t="s">
        <v>143</v>
      </c>
      <c r="AY179" s="14" t="s">
        <v>135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4" t="s">
        <v>143</v>
      </c>
      <c r="BK179" s="229">
        <f>ROUND(I179*H179,2)</f>
        <v>0</v>
      </c>
      <c r="BL179" s="14" t="s">
        <v>142</v>
      </c>
      <c r="BM179" s="228" t="s">
        <v>597</v>
      </c>
    </row>
    <row r="180" s="2" customFormat="1" ht="24.15" customHeight="1">
      <c r="A180" s="35"/>
      <c r="B180" s="36"/>
      <c r="C180" s="230" t="s">
        <v>302</v>
      </c>
      <c r="D180" s="230" t="s">
        <v>160</v>
      </c>
      <c r="E180" s="231" t="s">
        <v>598</v>
      </c>
      <c r="F180" s="232" t="s">
        <v>599</v>
      </c>
      <c r="G180" s="233" t="s">
        <v>265</v>
      </c>
      <c r="H180" s="234">
        <v>1353.125</v>
      </c>
      <c r="I180" s="235"/>
      <c r="J180" s="236">
        <f>ROUND(I180*H180,2)</f>
        <v>0</v>
      </c>
      <c r="K180" s="237"/>
      <c r="L180" s="238"/>
      <c r="M180" s="239" t="s">
        <v>1</v>
      </c>
      <c r="N180" s="240" t="s">
        <v>41</v>
      </c>
      <c r="O180" s="88"/>
      <c r="P180" s="226">
        <f>O180*H180</f>
        <v>0</v>
      </c>
      <c r="Q180" s="226">
        <v>4.0000000000000003E-05</v>
      </c>
      <c r="R180" s="226">
        <f>Q180*H180</f>
        <v>0.054125000000000006</v>
      </c>
      <c r="S180" s="226">
        <v>0</v>
      </c>
      <c r="T180" s="22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8" t="s">
        <v>163</v>
      </c>
      <c r="AT180" s="228" t="s">
        <v>160</v>
      </c>
      <c r="AU180" s="228" t="s">
        <v>143</v>
      </c>
      <c r="AY180" s="14" t="s">
        <v>135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4" t="s">
        <v>143</v>
      </c>
      <c r="BK180" s="229">
        <f>ROUND(I180*H180,2)</f>
        <v>0</v>
      </c>
      <c r="BL180" s="14" t="s">
        <v>142</v>
      </c>
      <c r="BM180" s="228" t="s">
        <v>600</v>
      </c>
    </row>
    <row r="181" s="2" customFormat="1" ht="16.5" customHeight="1">
      <c r="A181" s="35"/>
      <c r="B181" s="36"/>
      <c r="C181" s="216" t="s">
        <v>306</v>
      </c>
      <c r="D181" s="216" t="s">
        <v>138</v>
      </c>
      <c r="E181" s="217" t="s">
        <v>591</v>
      </c>
      <c r="F181" s="218" t="s">
        <v>592</v>
      </c>
      <c r="G181" s="219" t="s">
        <v>265</v>
      </c>
      <c r="H181" s="220">
        <v>440.05000000000001</v>
      </c>
      <c r="I181" s="221"/>
      <c r="J181" s="222">
        <f>ROUND(I181*H181,2)</f>
        <v>0</v>
      </c>
      <c r="K181" s="223"/>
      <c r="L181" s="41"/>
      <c r="M181" s="224" t="s">
        <v>1</v>
      </c>
      <c r="N181" s="225" t="s">
        <v>41</v>
      </c>
      <c r="O181" s="88"/>
      <c r="P181" s="226">
        <f>O181*H181</f>
        <v>0</v>
      </c>
      <c r="Q181" s="226">
        <v>0</v>
      </c>
      <c r="R181" s="226">
        <f>Q181*H181</f>
        <v>0</v>
      </c>
      <c r="S181" s="226">
        <v>0</v>
      </c>
      <c r="T181" s="22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8" t="s">
        <v>142</v>
      </c>
      <c r="AT181" s="228" t="s">
        <v>138</v>
      </c>
      <c r="AU181" s="228" t="s">
        <v>143</v>
      </c>
      <c r="AY181" s="14" t="s">
        <v>135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4" t="s">
        <v>143</v>
      </c>
      <c r="BK181" s="229">
        <f>ROUND(I181*H181,2)</f>
        <v>0</v>
      </c>
      <c r="BL181" s="14" t="s">
        <v>142</v>
      </c>
      <c r="BM181" s="228" t="s">
        <v>601</v>
      </c>
    </row>
    <row r="182" s="2" customFormat="1" ht="24.15" customHeight="1">
      <c r="A182" s="35"/>
      <c r="B182" s="36"/>
      <c r="C182" s="230" t="s">
        <v>312</v>
      </c>
      <c r="D182" s="230" t="s">
        <v>160</v>
      </c>
      <c r="E182" s="231" t="s">
        <v>602</v>
      </c>
      <c r="F182" s="232" t="s">
        <v>603</v>
      </c>
      <c r="G182" s="233" t="s">
        <v>265</v>
      </c>
      <c r="H182" s="234">
        <v>462.053</v>
      </c>
      <c r="I182" s="235"/>
      <c r="J182" s="236">
        <f>ROUND(I182*H182,2)</f>
        <v>0</v>
      </c>
      <c r="K182" s="237"/>
      <c r="L182" s="238"/>
      <c r="M182" s="239" t="s">
        <v>1</v>
      </c>
      <c r="N182" s="240" t="s">
        <v>41</v>
      </c>
      <c r="O182" s="88"/>
      <c r="P182" s="226">
        <f>O182*H182</f>
        <v>0</v>
      </c>
      <c r="Q182" s="226">
        <v>0.00020000000000000001</v>
      </c>
      <c r="R182" s="226">
        <f>Q182*H182</f>
        <v>0.092410600000000009</v>
      </c>
      <c r="S182" s="226">
        <v>0</v>
      </c>
      <c r="T182" s="22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8" t="s">
        <v>163</v>
      </c>
      <c r="AT182" s="228" t="s">
        <v>160</v>
      </c>
      <c r="AU182" s="228" t="s">
        <v>143</v>
      </c>
      <c r="AY182" s="14" t="s">
        <v>135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4" t="s">
        <v>143</v>
      </c>
      <c r="BK182" s="229">
        <f>ROUND(I182*H182,2)</f>
        <v>0</v>
      </c>
      <c r="BL182" s="14" t="s">
        <v>142</v>
      </c>
      <c r="BM182" s="228" t="s">
        <v>604</v>
      </c>
    </row>
    <row r="183" s="2" customFormat="1" ht="16.5" customHeight="1">
      <c r="A183" s="35"/>
      <c r="B183" s="36"/>
      <c r="C183" s="216" t="s">
        <v>316</v>
      </c>
      <c r="D183" s="216" t="s">
        <v>138</v>
      </c>
      <c r="E183" s="217" t="s">
        <v>591</v>
      </c>
      <c r="F183" s="218" t="s">
        <v>592</v>
      </c>
      <c r="G183" s="219" t="s">
        <v>265</v>
      </c>
      <c r="H183" s="220">
        <v>516.39999999999998</v>
      </c>
      <c r="I183" s="221"/>
      <c r="J183" s="222">
        <f>ROUND(I183*H183,2)</f>
        <v>0</v>
      </c>
      <c r="K183" s="223"/>
      <c r="L183" s="41"/>
      <c r="M183" s="224" t="s">
        <v>1</v>
      </c>
      <c r="N183" s="225" t="s">
        <v>41</v>
      </c>
      <c r="O183" s="88"/>
      <c r="P183" s="226">
        <f>O183*H183</f>
        <v>0</v>
      </c>
      <c r="Q183" s="226">
        <v>0</v>
      </c>
      <c r="R183" s="226">
        <f>Q183*H183</f>
        <v>0</v>
      </c>
      <c r="S183" s="226">
        <v>0</v>
      </c>
      <c r="T183" s="22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8" t="s">
        <v>142</v>
      </c>
      <c r="AT183" s="228" t="s">
        <v>138</v>
      </c>
      <c r="AU183" s="228" t="s">
        <v>143</v>
      </c>
      <c r="AY183" s="14" t="s">
        <v>135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4" t="s">
        <v>143</v>
      </c>
      <c r="BK183" s="229">
        <f>ROUND(I183*H183,2)</f>
        <v>0</v>
      </c>
      <c r="BL183" s="14" t="s">
        <v>142</v>
      </c>
      <c r="BM183" s="228" t="s">
        <v>605</v>
      </c>
    </row>
    <row r="184" s="2" customFormat="1" ht="24.15" customHeight="1">
      <c r="A184" s="35"/>
      <c r="B184" s="36"/>
      <c r="C184" s="230" t="s">
        <v>320</v>
      </c>
      <c r="D184" s="230" t="s">
        <v>160</v>
      </c>
      <c r="E184" s="231" t="s">
        <v>606</v>
      </c>
      <c r="F184" s="232" t="s">
        <v>607</v>
      </c>
      <c r="G184" s="233" t="s">
        <v>265</v>
      </c>
      <c r="H184" s="234">
        <v>542.22000000000003</v>
      </c>
      <c r="I184" s="235"/>
      <c r="J184" s="236">
        <f>ROUND(I184*H184,2)</f>
        <v>0</v>
      </c>
      <c r="K184" s="237"/>
      <c r="L184" s="238"/>
      <c r="M184" s="239" t="s">
        <v>1</v>
      </c>
      <c r="N184" s="240" t="s">
        <v>41</v>
      </c>
      <c r="O184" s="88"/>
      <c r="P184" s="226">
        <f>O184*H184</f>
        <v>0</v>
      </c>
      <c r="Q184" s="226">
        <v>0.00029999999999999997</v>
      </c>
      <c r="R184" s="226">
        <f>Q184*H184</f>
        <v>0.16266600000000001</v>
      </c>
      <c r="S184" s="226">
        <v>0</v>
      </c>
      <c r="T184" s="22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8" t="s">
        <v>163</v>
      </c>
      <c r="AT184" s="228" t="s">
        <v>160</v>
      </c>
      <c r="AU184" s="228" t="s">
        <v>143</v>
      </c>
      <c r="AY184" s="14" t="s">
        <v>135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4" t="s">
        <v>143</v>
      </c>
      <c r="BK184" s="229">
        <f>ROUND(I184*H184,2)</f>
        <v>0</v>
      </c>
      <c r="BL184" s="14" t="s">
        <v>142</v>
      </c>
      <c r="BM184" s="228" t="s">
        <v>608</v>
      </c>
    </row>
    <row r="185" s="2" customFormat="1" ht="24.15" customHeight="1">
      <c r="A185" s="35"/>
      <c r="B185" s="36"/>
      <c r="C185" s="216" t="s">
        <v>324</v>
      </c>
      <c r="D185" s="216" t="s">
        <v>138</v>
      </c>
      <c r="E185" s="217" t="s">
        <v>609</v>
      </c>
      <c r="F185" s="218" t="s">
        <v>610</v>
      </c>
      <c r="G185" s="219" t="s">
        <v>141</v>
      </c>
      <c r="H185" s="220">
        <v>199.45500000000001</v>
      </c>
      <c r="I185" s="221"/>
      <c r="J185" s="222">
        <f>ROUND(I185*H185,2)</f>
        <v>0</v>
      </c>
      <c r="K185" s="223"/>
      <c r="L185" s="41"/>
      <c r="M185" s="224" t="s">
        <v>1</v>
      </c>
      <c r="N185" s="225" t="s">
        <v>41</v>
      </c>
      <c r="O185" s="88"/>
      <c r="P185" s="226">
        <f>O185*H185</f>
        <v>0</v>
      </c>
      <c r="Q185" s="226">
        <v>0.0061000000000000004</v>
      </c>
      <c r="R185" s="226">
        <f>Q185*H185</f>
        <v>1.2166755000000002</v>
      </c>
      <c r="S185" s="226">
        <v>0</v>
      </c>
      <c r="T185" s="22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8" t="s">
        <v>142</v>
      </c>
      <c r="AT185" s="228" t="s">
        <v>138</v>
      </c>
      <c r="AU185" s="228" t="s">
        <v>143</v>
      </c>
      <c r="AY185" s="14" t="s">
        <v>135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4" t="s">
        <v>143</v>
      </c>
      <c r="BK185" s="229">
        <f>ROUND(I185*H185,2)</f>
        <v>0</v>
      </c>
      <c r="BL185" s="14" t="s">
        <v>142</v>
      </c>
      <c r="BM185" s="228" t="s">
        <v>611</v>
      </c>
    </row>
    <row r="186" s="2" customFormat="1" ht="24.15" customHeight="1">
      <c r="A186" s="35"/>
      <c r="B186" s="36"/>
      <c r="C186" s="216" t="s">
        <v>328</v>
      </c>
      <c r="D186" s="216" t="s">
        <v>138</v>
      </c>
      <c r="E186" s="217" t="s">
        <v>612</v>
      </c>
      <c r="F186" s="218" t="s">
        <v>613</v>
      </c>
      <c r="G186" s="219" t="s">
        <v>141</v>
      </c>
      <c r="H186" s="220">
        <v>2693.6060000000002</v>
      </c>
      <c r="I186" s="221"/>
      <c r="J186" s="222">
        <f>ROUND(I186*H186,2)</f>
        <v>0</v>
      </c>
      <c r="K186" s="223"/>
      <c r="L186" s="41"/>
      <c r="M186" s="224" t="s">
        <v>1</v>
      </c>
      <c r="N186" s="225" t="s">
        <v>41</v>
      </c>
      <c r="O186" s="88"/>
      <c r="P186" s="226">
        <f>O186*H186</f>
        <v>0</v>
      </c>
      <c r="Q186" s="226">
        <v>0.00363</v>
      </c>
      <c r="R186" s="226">
        <f>Q186*H186</f>
        <v>9.7777897800000009</v>
      </c>
      <c r="S186" s="226">
        <v>0</v>
      </c>
      <c r="T186" s="22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8" t="s">
        <v>142</v>
      </c>
      <c r="AT186" s="228" t="s">
        <v>138</v>
      </c>
      <c r="AU186" s="228" t="s">
        <v>143</v>
      </c>
      <c r="AY186" s="14" t="s">
        <v>135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4" t="s">
        <v>143</v>
      </c>
      <c r="BK186" s="229">
        <f>ROUND(I186*H186,2)</f>
        <v>0</v>
      </c>
      <c r="BL186" s="14" t="s">
        <v>142</v>
      </c>
      <c r="BM186" s="228" t="s">
        <v>614</v>
      </c>
    </row>
    <row r="187" s="2" customFormat="1" ht="21.75" customHeight="1">
      <c r="A187" s="35"/>
      <c r="B187" s="36"/>
      <c r="C187" s="216" t="s">
        <v>333</v>
      </c>
      <c r="D187" s="216" t="s">
        <v>138</v>
      </c>
      <c r="E187" s="217" t="s">
        <v>615</v>
      </c>
      <c r="F187" s="218" t="s">
        <v>616</v>
      </c>
      <c r="G187" s="219" t="s">
        <v>141</v>
      </c>
      <c r="H187" s="220">
        <v>768.84000000000003</v>
      </c>
      <c r="I187" s="221"/>
      <c r="J187" s="222">
        <f>ROUND(I187*H187,2)</f>
        <v>0</v>
      </c>
      <c r="K187" s="223"/>
      <c r="L187" s="41"/>
      <c r="M187" s="224" t="s">
        <v>1</v>
      </c>
      <c r="N187" s="225" t="s">
        <v>41</v>
      </c>
      <c r="O187" s="88"/>
      <c r="P187" s="226">
        <f>O187*H187</f>
        <v>0</v>
      </c>
      <c r="Q187" s="226">
        <v>0</v>
      </c>
      <c r="R187" s="226">
        <f>Q187*H187</f>
        <v>0</v>
      </c>
      <c r="S187" s="226">
        <v>0</v>
      </c>
      <c r="T187" s="22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8" t="s">
        <v>142</v>
      </c>
      <c r="AT187" s="228" t="s">
        <v>138</v>
      </c>
      <c r="AU187" s="228" t="s">
        <v>143</v>
      </c>
      <c r="AY187" s="14" t="s">
        <v>135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4" t="s">
        <v>143</v>
      </c>
      <c r="BK187" s="229">
        <f>ROUND(I187*H187,2)</f>
        <v>0</v>
      </c>
      <c r="BL187" s="14" t="s">
        <v>142</v>
      </c>
      <c r="BM187" s="228" t="s">
        <v>617</v>
      </c>
    </row>
    <row r="188" s="2" customFormat="1" ht="16.5" customHeight="1">
      <c r="A188" s="35"/>
      <c r="B188" s="36"/>
      <c r="C188" s="216" t="s">
        <v>335</v>
      </c>
      <c r="D188" s="216" t="s">
        <v>138</v>
      </c>
      <c r="E188" s="217" t="s">
        <v>169</v>
      </c>
      <c r="F188" s="218" t="s">
        <v>170</v>
      </c>
      <c r="G188" s="219" t="s">
        <v>141</v>
      </c>
      <c r="H188" s="220">
        <v>2390.8359999999998</v>
      </c>
      <c r="I188" s="221"/>
      <c r="J188" s="222">
        <f>ROUND(I188*H188,2)</f>
        <v>0</v>
      </c>
      <c r="K188" s="223"/>
      <c r="L188" s="41"/>
      <c r="M188" s="224" t="s">
        <v>1</v>
      </c>
      <c r="N188" s="225" t="s">
        <v>41</v>
      </c>
      <c r="O188" s="88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8" t="s">
        <v>142</v>
      </c>
      <c r="AT188" s="228" t="s">
        <v>138</v>
      </c>
      <c r="AU188" s="228" t="s">
        <v>143</v>
      </c>
      <c r="AY188" s="14" t="s">
        <v>135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4" t="s">
        <v>143</v>
      </c>
      <c r="BK188" s="229">
        <f>ROUND(I188*H188,2)</f>
        <v>0</v>
      </c>
      <c r="BL188" s="14" t="s">
        <v>142</v>
      </c>
      <c r="BM188" s="228" t="s">
        <v>618</v>
      </c>
    </row>
    <row r="189" s="2" customFormat="1" ht="24.15" customHeight="1">
      <c r="A189" s="35"/>
      <c r="B189" s="36"/>
      <c r="C189" s="216" t="s">
        <v>339</v>
      </c>
      <c r="D189" s="216" t="s">
        <v>138</v>
      </c>
      <c r="E189" s="217" t="s">
        <v>619</v>
      </c>
      <c r="F189" s="218" t="s">
        <v>620</v>
      </c>
      <c r="G189" s="219" t="s">
        <v>331</v>
      </c>
      <c r="H189" s="220">
        <v>12</v>
      </c>
      <c r="I189" s="221"/>
      <c r="J189" s="222">
        <f>ROUND(I189*H189,2)</f>
        <v>0</v>
      </c>
      <c r="K189" s="223"/>
      <c r="L189" s="41"/>
      <c r="M189" s="224" t="s">
        <v>1</v>
      </c>
      <c r="N189" s="225" t="s">
        <v>41</v>
      </c>
      <c r="O189" s="88"/>
      <c r="P189" s="226">
        <f>O189*H189</f>
        <v>0</v>
      </c>
      <c r="Q189" s="226">
        <v>2.1600000000000001</v>
      </c>
      <c r="R189" s="226">
        <f>Q189*H189</f>
        <v>25.920000000000002</v>
      </c>
      <c r="S189" s="226">
        <v>0</v>
      </c>
      <c r="T189" s="22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8" t="s">
        <v>142</v>
      </c>
      <c r="AT189" s="228" t="s">
        <v>138</v>
      </c>
      <c r="AU189" s="228" t="s">
        <v>143</v>
      </c>
      <c r="AY189" s="14" t="s">
        <v>135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4" t="s">
        <v>143</v>
      </c>
      <c r="BK189" s="229">
        <f>ROUND(I189*H189,2)</f>
        <v>0</v>
      </c>
      <c r="BL189" s="14" t="s">
        <v>142</v>
      </c>
      <c r="BM189" s="228" t="s">
        <v>621</v>
      </c>
    </row>
    <row r="190" s="2" customFormat="1" ht="33" customHeight="1">
      <c r="A190" s="35"/>
      <c r="B190" s="36"/>
      <c r="C190" s="216" t="s">
        <v>341</v>
      </c>
      <c r="D190" s="216" t="s">
        <v>138</v>
      </c>
      <c r="E190" s="217" t="s">
        <v>622</v>
      </c>
      <c r="F190" s="218" t="s">
        <v>623</v>
      </c>
      <c r="G190" s="219" t="s">
        <v>141</v>
      </c>
      <c r="H190" s="220">
        <v>261.36000000000001</v>
      </c>
      <c r="I190" s="221"/>
      <c r="J190" s="222">
        <f>ROUND(I190*H190,2)</f>
        <v>0</v>
      </c>
      <c r="K190" s="223"/>
      <c r="L190" s="41"/>
      <c r="M190" s="224" t="s">
        <v>1</v>
      </c>
      <c r="N190" s="225" t="s">
        <v>41</v>
      </c>
      <c r="O190" s="88"/>
      <c r="P190" s="226">
        <f>O190*H190</f>
        <v>0</v>
      </c>
      <c r="Q190" s="226">
        <v>0.0023999999999999998</v>
      </c>
      <c r="R190" s="226">
        <f>Q190*H190</f>
        <v>0.62726399999999993</v>
      </c>
      <c r="S190" s="226">
        <v>0</v>
      </c>
      <c r="T190" s="22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8" t="s">
        <v>142</v>
      </c>
      <c r="AT190" s="228" t="s">
        <v>138</v>
      </c>
      <c r="AU190" s="228" t="s">
        <v>143</v>
      </c>
      <c r="AY190" s="14" t="s">
        <v>135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4" t="s">
        <v>143</v>
      </c>
      <c r="BK190" s="229">
        <f>ROUND(I190*H190,2)</f>
        <v>0</v>
      </c>
      <c r="BL190" s="14" t="s">
        <v>142</v>
      </c>
      <c r="BM190" s="228" t="s">
        <v>624</v>
      </c>
    </row>
    <row r="191" s="2" customFormat="1" ht="24.15" customHeight="1">
      <c r="A191" s="35"/>
      <c r="B191" s="36"/>
      <c r="C191" s="230" t="s">
        <v>345</v>
      </c>
      <c r="D191" s="230" t="s">
        <v>160</v>
      </c>
      <c r="E191" s="231" t="s">
        <v>625</v>
      </c>
      <c r="F191" s="232" t="s">
        <v>626</v>
      </c>
      <c r="G191" s="233" t="s">
        <v>141</v>
      </c>
      <c r="H191" s="234">
        <v>266.58699999999999</v>
      </c>
      <c r="I191" s="235"/>
      <c r="J191" s="236">
        <f>ROUND(I191*H191,2)</f>
        <v>0</v>
      </c>
      <c r="K191" s="237"/>
      <c r="L191" s="238"/>
      <c r="M191" s="239" t="s">
        <v>1</v>
      </c>
      <c r="N191" s="240" t="s">
        <v>41</v>
      </c>
      <c r="O191" s="88"/>
      <c r="P191" s="226">
        <f>O191*H191</f>
        <v>0</v>
      </c>
      <c r="Q191" s="226">
        <v>0.084379999999999997</v>
      </c>
      <c r="R191" s="226">
        <f>Q191*H191</f>
        <v>22.494611059999997</v>
      </c>
      <c r="S191" s="226">
        <v>0</v>
      </c>
      <c r="T191" s="22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8" t="s">
        <v>163</v>
      </c>
      <c r="AT191" s="228" t="s">
        <v>160</v>
      </c>
      <c r="AU191" s="228" t="s">
        <v>143</v>
      </c>
      <c r="AY191" s="14" t="s">
        <v>135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4" t="s">
        <v>143</v>
      </c>
      <c r="BK191" s="229">
        <f>ROUND(I191*H191,2)</f>
        <v>0</v>
      </c>
      <c r="BL191" s="14" t="s">
        <v>142</v>
      </c>
      <c r="BM191" s="228" t="s">
        <v>627</v>
      </c>
    </row>
    <row r="192" s="2" customFormat="1" ht="24.15" customHeight="1">
      <c r="A192" s="35"/>
      <c r="B192" s="36"/>
      <c r="C192" s="216" t="s">
        <v>347</v>
      </c>
      <c r="D192" s="216" t="s">
        <v>138</v>
      </c>
      <c r="E192" s="217" t="s">
        <v>628</v>
      </c>
      <c r="F192" s="218" t="s">
        <v>629</v>
      </c>
      <c r="G192" s="219" t="s">
        <v>265</v>
      </c>
      <c r="H192" s="220">
        <v>27</v>
      </c>
      <c r="I192" s="221"/>
      <c r="J192" s="222">
        <f>ROUND(I192*H192,2)</f>
        <v>0</v>
      </c>
      <c r="K192" s="223"/>
      <c r="L192" s="41"/>
      <c r="M192" s="224" t="s">
        <v>1</v>
      </c>
      <c r="N192" s="225" t="s">
        <v>41</v>
      </c>
      <c r="O192" s="88"/>
      <c r="P192" s="226">
        <f>O192*H192</f>
        <v>0</v>
      </c>
      <c r="Q192" s="226">
        <v>0.12895000000000001</v>
      </c>
      <c r="R192" s="226">
        <f>Q192*H192</f>
        <v>3.4816500000000001</v>
      </c>
      <c r="S192" s="226">
        <v>0</v>
      </c>
      <c r="T192" s="22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8" t="s">
        <v>142</v>
      </c>
      <c r="AT192" s="228" t="s">
        <v>138</v>
      </c>
      <c r="AU192" s="228" t="s">
        <v>143</v>
      </c>
      <c r="AY192" s="14" t="s">
        <v>135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4" t="s">
        <v>143</v>
      </c>
      <c r="BK192" s="229">
        <f>ROUND(I192*H192,2)</f>
        <v>0</v>
      </c>
      <c r="BL192" s="14" t="s">
        <v>142</v>
      </c>
      <c r="BM192" s="228" t="s">
        <v>630</v>
      </c>
    </row>
    <row r="193" s="2" customFormat="1" ht="24.15" customHeight="1">
      <c r="A193" s="35"/>
      <c r="B193" s="36"/>
      <c r="C193" s="216" t="s">
        <v>631</v>
      </c>
      <c r="D193" s="216" t="s">
        <v>138</v>
      </c>
      <c r="E193" s="217" t="s">
        <v>632</v>
      </c>
      <c r="F193" s="218" t="s">
        <v>633</v>
      </c>
      <c r="G193" s="219" t="s">
        <v>179</v>
      </c>
      <c r="H193" s="220">
        <v>48</v>
      </c>
      <c r="I193" s="221"/>
      <c r="J193" s="222">
        <f>ROUND(I193*H193,2)</f>
        <v>0</v>
      </c>
      <c r="K193" s="223"/>
      <c r="L193" s="41"/>
      <c r="M193" s="224" t="s">
        <v>1</v>
      </c>
      <c r="N193" s="225" t="s">
        <v>41</v>
      </c>
      <c r="O193" s="88"/>
      <c r="P193" s="226">
        <f>O193*H193</f>
        <v>0</v>
      </c>
      <c r="Q193" s="226">
        <v>0</v>
      </c>
      <c r="R193" s="226">
        <f>Q193*H193</f>
        <v>0</v>
      </c>
      <c r="S193" s="226">
        <v>0</v>
      </c>
      <c r="T193" s="22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8" t="s">
        <v>142</v>
      </c>
      <c r="AT193" s="228" t="s">
        <v>138</v>
      </c>
      <c r="AU193" s="228" t="s">
        <v>143</v>
      </c>
      <c r="AY193" s="14" t="s">
        <v>135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4" t="s">
        <v>143</v>
      </c>
      <c r="BK193" s="229">
        <f>ROUND(I193*H193,2)</f>
        <v>0</v>
      </c>
      <c r="BL193" s="14" t="s">
        <v>142</v>
      </c>
      <c r="BM193" s="228" t="s">
        <v>634</v>
      </c>
    </row>
    <row r="194" s="2" customFormat="1" ht="21.75" customHeight="1">
      <c r="A194" s="35"/>
      <c r="B194" s="36"/>
      <c r="C194" s="230" t="s">
        <v>635</v>
      </c>
      <c r="D194" s="230" t="s">
        <v>160</v>
      </c>
      <c r="E194" s="231" t="s">
        <v>636</v>
      </c>
      <c r="F194" s="232" t="s">
        <v>637</v>
      </c>
      <c r="G194" s="233" t="s">
        <v>179</v>
      </c>
      <c r="H194" s="234">
        <v>48</v>
      </c>
      <c r="I194" s="235"/>
      <c r="J194" s="236">
        <f>ROUND(I194*H194,2)</f>
        <v>0</v>
      </c>
      <c r="K194" s="237"/>
      <c r="L194" s="238"/>
      <c r="M194" s="239" t="s">
        <v>1</v>
      </c>
      <c r="N194" s="240" t="s">
        <v>41</v>
      </c>
      <c r="O194" s="88"/>
      <c r="P194" s="226">
        <f>O194*H194</f>
        <v>0</v>
      </c>
      <c r="Q194" s="226">
        <v>0.00012</v>
      </c>
      <c r="R194" s="226">
        <f>Q194*H194</f>
        <v>0.0057600000000000004</v>
      </c>
      <c r="S194" s="226">
        <v>0</v>
      </c>
      <c r="T194" s="22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8" t="s">
        <v>163</v>
      </c>
      <c r="AT194" s="228" t="s">
        <v>160</v>
      </c>
      <c r="AU194" s="228" t="s">
        <v>143</v>
      </c>
      <c r="AY194" s="14" t="s">
        <v>135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4" t="s">
        <v>143</v>
      </c>
      <c r="BK194" s="229">
        <f>ROUND(I194*H194,2)</f>
        <v>0</v>
      </c>
      <c r="BL194" s="14" t="s">
        <v>142</v>
      </c>
      <c r="BM194" s="228" t="s">
        <v>638</v>
      </c>
    </row>
    <row r="195" s="12" customFormat="1" ht="22.8" customHeight="1">
      <c r="A195" s="12"/>
      <c r="B195" s="200"/>
      <c r="C195" s="201"/>
      <c r="D195" s="202" t="s">
        <v>74</v>
      </c>
      <c r="E195" s="214" t="s">
        <v>172</v>
      </c>
      <c r="F195" s="214" t="s">
        <v>185</v>
      </c>
      <c r="G195" s="201"/>
      <c r="H195" s="201"/>
      <c r="I195" s="204"/>
      <c r="J195" s="215">
        <f>BK195</f>
        <v>0</v>
      </c>
      <c r="K195" s="201"/>
      <c r="L195" s="206"/>
      <c r="M195" s="207"/>
      <c r="N195" s="208"/>
      <c r="O195" s="208"/>
      <c r="P195" s="209">
        <f>SUM(P196:P211)</f>
        <v>0</v>
      </c>
      <c r="Q195" s="208"/>
      <c r="R195" s="209">
        <f>SUM(R196:R211)</f>
        <v>12.023979800000001</v>
      </c>
      <c r="S195" s="208"/>
      <c r="T195" s="210">
        <f>SUM(T196:T211)</f>
        <v>3.0040290000000001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1" t="s">
        <v>83</v>
      </c>
      <c r="AT195" s="212" t="s">
        <v>74</v>
      </c>
      <c r="AU195" s="212" t="s">
        <v>83</v>
      </c>
      <c r="AY195" s="211" t="s">
        <v>135</v>
      </c>
      <c r="BK195" s="213">
        <f>SUM(BK196:BK211)</f>
        <v>0</v>
      </c>
    </row>
    <row r="196" s="2" customFormat="1" ht="33" customHeight="1">
      <c r="A196" s="35"/>
      <c r="B196" s="36"/>
      <c r="C196" s="216" t="s">
        <v>351</v>
      </c>
      <c r="D196" s="216" t="s">
        <v>138</v>
      </c>
      <c r="E196" s="217" t="s">
        <v>639</v>
      </c>
      <c r="F196" s="218" t="s">
        <v>640</v>
      </c>
      <c r="G196" s="219" t="s">
        <v>265</v>
      </c>
      <c r="H196" s="220">
        <v>61.020000000000003</v>
      </c>
      <c r="I196" s="221"/>
      <c r="J196" s="222">
        <f>ROUND(I196*H196,2)</f>
        <v>0</v>
      </c>
      <c r="K196" s="223"/>
      <c r="L196" s="41"/>
      <c r="M196" s="224" t="s">
        <v>1</v>
      </c>
      <c r="N196" s="225" t="s">
        <v>41</v>
      </c>
      <c r="O196" s="88"/>
      <c r="P196" s="226">
        <f>O196*H196</f>
        <v>0</v>
      </c>
      <c r="Q196" s="226">
        <v>0.16849</v>
      </c>
      <c r="R196" s="226">
        <f>Q196*H196</f>
        <v>10.281259800000001</v>
      </c>
      <c r="S196" s="226">
        <v>0</v>
      </c>
      <c r="T196" s="22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8" t="s">
        <v>142</v>
      </c>
      <c r="AT196" s="228" t="s">
        <v>138</v>
      </c>
      <c r="AU196" s="228" t="s">
        <v>143</v>
      </c>
      <c r="AY196" s="14" t="s">
        <v>135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4" t="s">
        <v>143</v>
      </c>
      <c r="BK196" s="229">
        <f>ROUND(I196*H196,2)</f>
        <v>0</v>
      </c>
      <c r="BL196" s="14" t="s">
        <v>142</v>
      </c>
      <c r="BM196" s="228" t="s">
        <v>641</v>
      </c>
    </row>
    <row r="197" s="2" customFormat="1" ht="16.5" customHeight="1">
      <c r="A197" s="35"/>
      <c r="B197" s="36"/>
      <c r="C197" s="230" t="s">
        <v>355</v>
      </c>
      <c r="D197" s="230" t="s">
        <v>160</v>
      </c>
      <c r="E197" s="231" t="s">
        <v>642</v>
      </c>
      <c r="F197" s="232" t="s">
        <v>643</v>
      </c>
      <c r="G197" s="233" t="s">
        <v>265</v>
      </c>
      <c r="H197" s="234">
        <v>62.240000000000002</v>
      </c>
      <c r="I197" s="235"/>
      <c r="J197" s="236">
        <f>ROUND(I197*H197,2)</f>
        <v>0</v>
      </c>
      <c r="K197" s="237"/>
      <c r="L197" s="238"/>
      <c r="M197" s="239" t="s">
        <v>1</v>
      </c>
      <c r="N197" s="240" t="s">
        <v>41</v>
      </c>
      <c r="O197" s="88"/>
      <c r="P197" s="226">
        <f>O197*H197</f>
        <v>0</v>
      </c>
      <c r="Q197" s="226">
        <v>0.028000000000000001</v>
      </c>
      <c r="R197" s="226">
        <f>Q197*H197</f>
        <v>1.7427200000000001</v>
      </c>
      <c r="S197" s="226">
        <v>0</v>
      </c>
      <c r="T197" s="22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8" t="s">
        <v>163</v>
      </c>
      <c r="AT197" s="228" t="s">
        <v>160</v>
      </c>
      <c r="AU197" s="228" t="s">
        <v>143</v>
      </c>
      <c r="AY197" s="14" t="s">
        <v>135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4" t="s">
        <v>143</v>
      </c>
      <c r="BK197" s="229">
        <f>ROUND(I197*H197,2)</f>
        <v>0</v>
      </c>
      <c r="BL197" s="14" t="s">
        <v>142</v>
      </c>
      <c r="BM197" s="228" t="s">
        <v>644</v>
      </c>
    </row>
    <row r="198" s="2" customFormat="1" ht="33" customHeight="1">
      <c r="A198" s="35"/>
      <c r="B198" s="36"/>
      <c r="C198" s="216" t="s">
        <v>361</v>
      </c>
      <c r="D198" s="216" t="s">
        <v>138</v>
      </c>
      <c r="E198" s="217" t="s">
        <v>645</v>
      </c>
      <c r="F198" s="218" t="s">
        <v>646</v>
      </c>
      <c r="G198" s="219" t="s">
        <v>141</v>
      </c>
      <c r="H198" s="220">
        <v>3718.8029999999999</v>
      </c>
      <c r="I198" s="221"/>
      <c r="J198" s="222">
        <f>ROUND(I198*H198,2)</f>
        <v>0</v>
      </c>
      <c r="K198" s="223"/>
      <c r="L198" s="41"/>
      <c r="M198" s="224" t="s">
        <v>1</v>
      </c>
      <c r="N198" s="225" t="s">
        <v>41</v>
      </c>
      <c r="O198" s="88"/>
      <c r="P198" s="226">
        <f>O198*H198</f>
        <v>0</v>
      </c>
      <c r="Q198" s="226">
        <v>0</v>
      </c>
      <c r="R198" s="226">
        <f>Q198*H198</f>
        <v>0</v>
      </c>
      <c r="S198" s="226">
        <v>0</v>
      </c>
      <c r="T198" s="22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8" t="s">
        <v>142</v>
      </c>
      <c r="AT198" s="228" t="s">
        <v>138</v>
      </c>
      <c r="AU198" s="228" t="s">
        <v>143</v>
      </c>
      <c r="AY198" s="14" t="s">
        <v>135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4" t="s">
        <v>143</v>
      </c>
      <c r="BK198" s="229">
        <f>ROUND(I198*H198,2)</f>
        <v>0</v>
      </c>
      <c r="BL198" s="14" t="s">
        <v>142</v>
      </c>
      <c r="BM198" s="228" t="s">
        <v>647</v>
      </c>
    </row>
    <row r="199" s="2" customFormat="1" ht="37.8" customHeight="1">
      <c r="A199" s="35"/>
      <c r="B199" s="36"/>
      <c r="C199" s="216" t="s">
        <v>365</v>
      </c>
      <c r="D199" s="216" t="s">
        <v>138</v>
      </c>
      <c r="E199" s="217" t="s">
        <v>648</v>
      </c>
      <c r="F199" s="218" t="s">
        <v>649</v>
      </c>
      <c r="G199" s="219" t="s">
        <v>141</v>
      </c>
      <c r="H199" s="220">
        <v>223128.17999999999</v>
      </c>
      <c r="I199" s="221"/>
      <c r="J199" s="222">
        <f>ROUND(I199*H199,2)</f>
        <v>0</v>
      </c>
      <c r="K199" s="223"/>
      <c r="L199" s="41"/>
      <c r="M199" s="224" t="s">
        <v>1</v>
      </c>
      <c r="N199" s="225" t="s">
        <v>41</v>
      </c>
      <c r="O199" s="88"/>
      <c r="P199" s="226">
        <f>O199*H199</f>
        <v>0</v>
      </c>
      <c r="Q199" s="226">
        <v>0</v>
      </c>
      <c r="R199" s="226">
        <f>Q199*H199</f>
        <v>0</v>
      </c>
      <c r="S199" s="226">
        <v>0</v>
      </c>
      <c r="T199" s="22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8" t="s">
        <v>142</v>
      </c>
      <c r="AT199" s="228" t="s">
        <v>138</v>
      </c>
      <c r="AU199" s="228" t="s">
        <v>143</v>
      </c>
      <c r="AY199" s="14" t="s">
        <v>135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4" t="s">
        <v>143</v>
      </c>
      <c r="BK199" s="229">
        <f>ROUND(I199*H199,2)</f>
        <v>0</v>
      </c>
      <c r="BL199" s="14" t="s">
        <v>142</v>
      </c>
      <c r="BM199" s="228" t="s">
        <v>650</v>
      </c>
    </row>
    <row r="200" s="2" customFormat="1" ht="33" customHeight="1">
      <c r="A200" s="35"/>
      <c r="B200" s="36"/>
      <c r="C200" s="216" t="s">
        <v>371</v>
      </c>
      <c r="D200" s="216" t="s">
        <v>138</v>
      </c>
      <c r="E200" s="217" t="s">
        <v>651</v>
      </c>
      <c r="F200" s="218" t="s">
        <v>652</v>
      </c>
      <c r="G200" s="219" t="s">
        <v>141</v>
      </c>
      <c r="H200" s="220">
        <v>3718.8029999999999</v>
      </c>
      <c r="I200" s="221"/>
      <c r="J200" s="222">
        <f>ROUND(I200*H200,2)</f>
        <v>0</v>
      </c>
      <c r="K200" s="223"/>
      <c r="L200" s="41"/>
      <c r="M200" s="224" t="s">
        <v>1</v>
      </c>
      <c r="N200" s="225" t="s">
        <v>41</v>
      </c>
      <c r="O200" s="88"/>
      <c r="P200" s="226">
        <f>O200*H200</f>
        <v>0</v>
      </c>
      <c r="Q200" s="226">
        <v>0</v>
      </c>
      <c r="R200" s="226">
        <f>Q200*H200</f>
        <v>0</v>
      </c>
      <c r="S200" s="226">
        <v>0</v>
      </c>
      <c r="T200" s="22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8" t="s">
        <v>142</v>
      </c>
      <c r="AT200" s="228" t="s">
        <v>138</v>
      </c>
      <c r="AU200" s="228" t="s">
        <v>143</v>
      </c>
      <c r="AY200" s="14" t="s">
        <v>135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4" t="s">
        <v>143</v>
      </c>
      <c r="BK200" s="229">
        <f>ROUND(I200*H200,2)</f>
        <v>0</v>
      </c>
      <c r="BL200" s="14" t="s">
        <v>142</v>
      </c>
      <c r="BM200" s="228" t="s">
        <v>653</v>
      </c>
    </row>
    <row r="201" s="2" customFormat="1" ht="16.5" customHeight="1">
      <c r="A201" s="35"/>
      <c r="B201" s="36"/>
      <c r="C201" s="216" t="s">
        <v>378</v>
      </c>
      <c r="D201" s="216" t="s">
        <v>138</v>
      </c>
      <c r="E201" s="217" t="s">
        <v>654</v>
      </c>
      <c r="F201" s="218" t="s">
        <v>655</v>
      </c>
      <c r="G201" s="219" t="s">
        <v>141</v>
      </c>
      <c r="H201" s="220">
        <v>3718.8029999999999</v>
      </c>
      <c r="I201" s="221"/>
      <c r="J201" s="222">
        <f>ROUND(I201*H201,2)</f>
        <v>0</v>
      </c>
      <c r="K201" s="223"/>
      <c r="L201" s="41"/>
      <c r="M201" s="224" t="s">
        <v>1</v>
      </c>
      <c r="N201" s="225" t="s">
        <v>41</v>
      </c>
      <c r="O201" s="88"/>
      <c r="P201" s="226">
        <f>O201*H201</f>
        <v>0</v>
      </c>
      <c r="Q201" s="226">
        <v>0</v>
      </c>
      <c r="R201" s="226">
        <f>Q201*H201</f>
        <v>0</v>
      </c>
      <c r="S201" s="226">
        <v>0</v>
      </c>
      <c r="T201" s="22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8" t="s">
        <v>142</v>
      </c>
      <c r="AT201" s="228" t="s">
        <v>138</v>
      </c>
      <c r="AU201" s="228" t="s">
        <v>143</v>
      </c>
      <c r="AY201" s="14" t="s">
        <v>135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4" t="s">
        <v>143</v>
      </c>
      <c r="BK201" s="229">
        <f>ROUND(I201*H201,2)</f>
        <v>0</v>
      </c>
      <c r="BL201" s="14" t="s">
        <v>142</v>
      </c>
      <c r="BM201" s="228" t="s">
        <v>656</v>
      </c>
    </row>
    <row r="202" s="2" customFormat="1" ht="16.5" customHeight="1">
      <c r="A202" s="35"/>
      <c r="B202" s="36"/>
      <c r="C202" s="216" t="s">
        <v>384</v>
      </c>
      <c r="D202" s="216" t="s">
        <v>138</v>
      </c>
      <c r="E202" s="217" t="s">
        <v>657</v>
      </c>
      <c r="F202" s="218" t="s">
        <v>658</v>
      </c>
      <c r="G202" s="219" t="s">
        <v>141</v>
      </c>
      <c r="H202" s="220">
        <v>223128.17999999999</v>
      </c>
      <c r="I202" s="221"/>
      <c r="J202" s="222">
        <f>ROUND(I202*H202,2)</f>
        <v>0</v>
      </c>
      <c r="K202" s="223"/>
      <c r="L202" s="41"/>
      <c r="M202" s="224" t="s">
        <v>1</v>
      </c>
      <c r="N202" s="225" t="s">
        <v>41</v>
      </c>
      <c r="O202" s="88"/>
      <c r="P202" s="226">
        <f>O202*H202</f>
        <v>0</v>
      </c>
      <c r="Q202" s="226">
        <v>0</v>
      </c>
      <c r="R202" s="226">
        <f>Q202*H202</f>
        <v>0</v>
      </c>
      <c r="S202" s="226">
        <v>0</v>
      </c>
      <c r="T202" s="22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8" t="s">
        <v>142</v>
      </c>
      <c r="AT202" s="228" t="s">
        <v>138</v>
      </c>
      <c r="AU202" s="228" t="s">
        <v>143</v>
      </c>
      <c r="AY202" s="14" t="s">
        <v>135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4" t="s">
        <v>143</v>
      </c>
      <c r="BK202" s="229">
        <f>ROUND(I202*H202,2)</f>
        <v>0</v>
      </c>
      <c r="BL202" s="14" t="s">
        <v>142</v>
      </c>
      <c r="BM202" s="228" t="s">
        <v>659</v>
      </c>
    </row>
    <row r="203" s="2" customFormat="1" ht="21.75" customHeight="1">
      <c r="A203" s="35"/>
      <c r="B203" s="36"/>
      <c r="C203" s="216" t="s">
        <v>388</v>
      </c>
      <c r="D203" s="216" t="s">
        <v>138</v>
      </c>
      <c r="E203" s="217" t="s">
        <v>660</v>
      </c>
      <c r="F203" s="218" t="s">
        <v>661</v>
      </c>
      <c r="G203" s="219" t="s">
        <v>141</v>
      </c>
      <c r="H203" s="220">
        <v>3718.8029999999999</v>
      </c>
      <c r="I203" s="221"/>
      <c r="J203" s="222">
        <f>ROUND(I203*H203,2)</f>
        <v>0</v>
      </c>
      <c r="K203" s="223"/>
      <c r="L203" s="41"/>
      <c r="M203" s="224" t="s">
        <v>1</v>
      </c>
      <c r="N203" s="225" t="s">
        <v>41</v>
      </c>
      <c r="O203" s="88"/>
      <c r="P203" s="226">
        <f>O203*H203</f>
        <v>0</v>
      </c>
      <c r="Q203" s="226">
        <v>0</v>
      </c>
      <c r="R203" s="226">
        <f>Q203*H203</f>
        <v>0</v>
      </c>
      <c r="S203" s="226">
        <v>0</v>
      </c>
      <c r="T203" s="22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8" t="s">
        <v>142</v>
      </c>
      <c r="AT203" s="228" t="s">
        <v>138</v>
      </c>
      <c r="AU203" s="228" t="s">
        <v>143</v>
      </c>
      <c r="AY203" s="14" t="s">
        <v>135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4" t="s">
        <v>143</v>
      </c>
      <c r="BK203" s="229">
        <f>ROUND(I203*H203,2)</f>
        <v>0</v>
      </c>
      <c r="BL203" s="14" t="s">
        <v>142</v>
      </c>
      <c r="BM203" s="228" t="s">
        <v>662</v>
      </c>
    </row>
    <row r="204" s="2" customFormat="1" ht="16.5" customHeight="1">
      <c r="A204" s="35"/>
      <c r="B204" s="36"/>
      <c r="C204" s="216" t="s">
        <v>392</v>
      </c>
      <c r="D204" s="216" t="s">
        <v>138</v>
      </c>
      <c r="E204" s="217" t="s">
        <v>663</v>
      </c>
      <c r="F204" s="218" t="s">
        <v>664</v>
      </c>
      <c r="G204" s="219" t="s">
        <v>265</v>
      </c>
      <c r="H204" s="220">
        <v>6</v>
      </c>
      <c r="I204" s="221"/>
      <c r="J204" s="222">
        <f>ROUND(I204*H204,2)</f>
        <v>0</v>
      </c>
      <c r="K204" s="223"/>
      <c r="L204" s="41"/>
      <c r="M204" s="224" t="s">
        <v>1</v>
      </c>
      <c r="N204" s="225" t="s">
        <v>41</v>
      </c>
      <c r="O204" s="88"/>
      <c r="P204" s="226">
        <f>O204*H204</f>
        <v>0</v>
      </c>
      <c r="Q204" s="226">
        <v>0</v>
      </c>
      <c r="R204" s="226">
        <f>Q204*H204</f>
        <v>0</v>
      </c>
      <c r="S204" s="226">
        <v>0</v>
      </c>
      <c r="T204" s="22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8" t="s">
        <v>142</v>
      </c>
      <c r="AT204" s="228" t="s">
        <v>138</v>
      </c>
      <c r="AU204" s="228" t="s">
        <v>143</v>
      </c>
      <c r="AY204" s="14" t="s">
        <v>135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4" t="s">
        <v>143</v>
      </c>
      <c r="BK204" s="229">
        <f>ROUND(I204*H204,2)</f>
        <v>0</v>
      </c>
      <c r="BL204" s="14" t="s">
        <v>142</v>
      </c>
      <c r="BM204" s="228" t="s">
        <v>665</v>
      </c>
    </row>
    <row r="205" s="2" customFormat="1" ht="24.15" customHeight="1">
      <c r="A205" s="35"/>
      <c r="B205" s="36"/>
      <c r="C205" s="216" t="s">
        <v>396</v>
      </c>
      <c r="D205" s="216" t="s">
        <v>138</v>
      </c>
      <c r="E205" s="217" t="s">
        <v>666</v>
      </c>
      <c r="F205" s="218" t="s">
        <v>667</v>
      </c>
      <c r="G205" s="219" t="s">
        <v>265</v>
      </c>
      <c r="H205" s="220">
        <v>360</v>
      </c>
      <c r="I205" s="221"/>
      <c r="J205" s="222">
        <f>ROUND(I205*H205,2)</f>
        <v>0</v>
      </c>
      <c r="K205" s="223"/>
      <c r="L205" s="41"/>
      <c r="M205" s="224" t="s">
        <v>1</v>
      </c>
      <c r="N205" s="225" t="s">
        <v>41</v>
      </c>
      <c r="O205" s="88"/>
      <c r="P205" s="226">
        <f>O205*H205</f>
        <v>0</v>
      </c>
      <c r="Q205" s="226">
        <v>0</v>
      </c>
      <c r="R205" s="226">
        <f>Q205*H205</f>
        <v>0</v>
      </c>
      <c r="S205" s="226">
        <v>0</v>
      </c>
      <c r="T205" s="22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8" t="s">
        <v>142</v>
      </c>
      <c r="AT205" s="228" t="s">
        <v>138</v>
      </c>
      <c r="AU205" s="228" t="s">
        <v>143</v>
      </c>
      <c r="AY205" s="14" t="s">
        <v>135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4" t="s">
        <v>143</v>
      </c>
      <c r="BK205" s="229">
        <f>ROUND(I205*H205,2)</f>
        <v>0</v>
      </c>
      <c r="BL205" s="14" t="s">
        <v>142</v>
      </c>
      <c r="BM205" s="228" t="s">
        <v>668</v>
      </c>
    </row>
    <row r="206" s="2" customFormat="1" ht="16.5" customHeight="1">
      <c r="A206" s="35"/>
      <c r="B206" s="36"/>
      <c r="C206" s="216" t="s">
        <v>402</v>
      </c>
      <c r="D206" s="216" t="s">
        <v>138</v>
      </c>
      <c r="E206" s="217" t="s">
        <v>669</v>
      </c>
      <c r="F206" s="218" t="s">
        <v>670</v>
      </c>
      <c r="G206" s="219" t="s">
        <v>265</v>
      </c>
      <c r="H206" s="220">
        <v>6</v>
      </c>
      <c r="I206" s="221"/>
      <c r="J206" s="222">
        <f>ROUND(I206*H206,2)</f>
        <v>0</v>
      </c>
      <c r="K206" s="223"/>
      <c r="L206" s="41"/>
      <c r="M206" s="224" t="s">
        <v>1</v>
      </c>
      <c r="N206" s="225" t="s">
        <v>41</v>
      </c>
      <c r="O206" s="88"/>
      <c r="P206" s="226">
        <f>O206*H206</f>
        <v>0</v>
      </c>
      <c r="Q206" s="226">
        <v>0</v>
      </c>
      <c r="R206" s="226">
        <f>Q206*H206</f>
        <v>0</v>
      </c>
      <c r="S206" s="226">
        <v>0</v>
      </c>
      <c r="T206" s="22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8" t="s">
        <v>142</v>
      </c>
      <c r="AT206" s="228" t="s">
        <v>138</v>
      </c>
      <c r="AU206" s="228" t="s">
        <v>143</v>
      </c>
      <c r="AY206" s="14" t="s">
        <v>135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4" t="s">
        <v>143</v>
      </c>
      <c r="BK206" s="229">
        <f>ROUND(I206*H206,2)</f>
        <v>0</v>
      </c>
      <c r="BL206" s="14" t="s">
        <v>142</v>
      </c>
      <c r="BM206" s="228" t="s">
        <v>671</v>
      </c>
    </row>
    <row r="207" s="2" customFormat="1" ht="24.15" customHeight="1">
      <c r="A207" s="35"/>
      <c r="B207" s="36"/>
      <c r="C207" s="216" t="s">
        <v>406</v>
      </c>
      <c r="D207" s="216" t="s">
        <v>138</v>
      </c>
      <c r="E207" s="217" t="s">
        <v>672</v>
      </c>
      <c r="F207" s="218" t="s">
        <v>673</v>
      </c>
      <c r="G207" s="219" t="s">
        <v>674</v>
      </c>
      <c r="H207" s="220">
        <v>60</v>
      </c>
      <c r="I207" s="221"/>
      <c r="J207" s="222">
        <f>ROUND(I207*H207,2)</f>
        <v>0</v>
      </c>
      <c r="K207" s="223"/>
      <c r="L207" s="41"/>
      <c r="M207" s="224" t="s">
        <v>1</v>
      </c>
      <c r="N207" s="225" t="s">
        <v>41</v>
      </c>
      <c r="O207" s="88"/>
      <c r="P207" s="226">
        <f>O207*H207</f>
        <v>0</v>
      </c>
      <c r="Q207" s="226">
        <v>0</v>
      </c>
      <c r="R207" s="226">
        <f>Q207*H207</f>
        <v>0</v>
      </c>
      <c r="S207" s="226">
        <v>0</v>
      </c>
      <c r="T207" s="22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8" t="s">
        <v>142</v>
      </c>
      <c r="AT207" s="228" t="s">
        <v>138</v>
      </c>
      <c r="AU207" s="228" t="s">
        <v>143</v>
      </c>
      <c r="AY207" s="14" t="s">
        <v>135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4" t="s">
        <v>143</v>
      </c>
      <c r="BK207" s="229">
        <f>ROUND(I207*H207,2)</f>
        <v>0</v>
      </c>
      <c r="BL207" s="14" t="s">
        <v>142</v>
      </c>
      <c r="BM207" s="228" t="s">
        <v>675</v>
      </c>
    </row>
    <row r="208" s="2" customFormat="1" ht="24.15" customHeight="1">
      <c r="A208" s="35"/>
      <c r="B208" s="36"/>
      <c r="C208" s="216" t="s">
        <v>410</v>
      </c>
      <c r="D208" s="216" t="s">
        <v>138</v>
      </c>
      <c r="E208" s="217" t="s">
        <v>676</v>
      </c>
      <c r="F208" s="218" t="s">
        <v>677</v>
      </c>
      <c r="G208" s="219" t="s">
        <v>141</v>
      </c>
      <c r="H208" s="220">
        <v>27.18</v>
      </c>
      <c r="I208" s="221"/>
      <c r="J208" s="222">
        <f>ROUND(I208*H208,2)</f>
        <v>0</v>
      </c>
      <c r="K208" s="223"/>
      <c r="L208" s="41"/>
      <c r="M208" s="224" t="s">
        <v>1</v>
      </c>
      <c r="N208" s="225" t="s">
        <v>41</v>
      </c>
      <c r="O208" s="88"/>
      <c r="P208" s="226">
        <f>O208*H208</f>
        <v>0</v>
      </c>
      <c r="Q208" s="226">
        <v>0</v>
      </c>
      <c r="R208" s="226">
        <f>Q208*H208</f>
        <v>0</v>
      </c>
      <c r="S208" s="226">
        <v>0.014</v>
      </c>
      <c r="T208" s="227">
        <f>S208*H208</f>
        <v>0.38052000000000002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8" t="s">
        <v>142</v>
      </c>
      <c r="AT208" s="228" t="s">
        <v>138</v>
      </c>
      <c r="AU208" s="228" t="s">
        <v>143</v>
      </c>
      <c r="AY208" s="14" t="s">
        <v>135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4" t="s">
        <v>143</v>
      </c>
      <c r="BK208" s="229">
        <f>ROUND(I208*H208,2)</f>
        <v>0</v>
      </c>
      <c r="BL208" s="14" t="s">
        <v>142</v>
      </c>
      <c r="BM208" s="228" t="s">
        <v>678</v>
      </c>
    </row>
    <row r="209" s="2" customFormat="1" ht="24.15" customHeight="1">
      <c r="A209" s="35"/>
      <c r="B209" s="36"/>
      <c r="C209" s="216" t="s">
        <v>416</v>
      </c>
      <c r="D209" s="216" t="s">
        <v>138</v>
      </c>
      <c r="E209" s="217" t="s">
        <v>679</v>
      </c>
      <c r="F209" s="218" t="s">
        <v>680</v>
      </c>
      <c r="G209" s="219" t="s">
        <v>141</v>
      </c>
      <c r="H209" s="220">
        <v>5.6699999999999999</v>
      </c>
      <c r="I209" s="221"/>
      <c r="J209" s="222">
        <f>ROUND(I209*H209,2)</f>
        <v>0</v>
      </c>
      <c r="K209" s="223"/>
      <c r="L209" s="41"/>
      <c r="M209" s="224" t="s">
        <v>1</v>
      </c>
      <c r="N209" s="225" t="s">
        <v>41</v>
      </c>
      <c r="O209" s="88"/>
      <c r="P209" s="226">
        <f>O209*H209</f>
        <v>0</v>
      </c>
      <c r="Q209" s="226">
        <v>0</v>
      </c>
      <c r="R209" s="226">
        <f>Q209*H209</f>
        <v>0</v>
      </c>
      <c r="S209" s="226">
        <v>0.058999999999999997</v>
      </c>
      <c r="T209" s="227">
        <f>S209*H209</f>
        <v>0.33452999999999999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8" t="s">
        <v>142</v>
      </c>
      <c r="AT209" s="228" t="s">
        <v>138</v>
      </c>
      <c r="AU209" s="228" t="s">
        <v>143</v>
      </c>
      <c r="AY209" s="14" t="s">
        <v>135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4" t="s">
        <v>143</v>
      </c>
      <c r="BK209" s="229">
        <f>ROUND(I209*H209,2)</f>
        <v>0</v>
      </c>
      <c r="BL209" s="14" t="s">
        <v>142</v>
      </c>
      <c r="BM209" s="228" t="s">
        <v>681</v>
      </c>
    </row>
    <row r="210" s="2" customFormat="1" ht="24.15" customHeight="1">
      <c r="A210" s="35"/>
      <c r="B210" s="36"/>
      <c r="C210" s="216" t="s">
        <v>420</v>
      </c>
      <c r="D210" s="216" t="s">
        <v>138</v>
      </c>
      <c r="E210" s="217" t="s">
        <v>682</v>
      </c>
      <c r="F210" s="218" t="s">
        <v>683</v>
      </c>
      <c r="G210" s="219" t="s">
        <v>141</v>
      </c>
      <c r="H210" s="220">
        <v>4.7249999999999996</v>
      </c>
      <c r="I210" s="221"/>
      <c r="J210" s="222">
        <f>ROUND(I210*H210,2)</f>
        <v>0</v>
      </c>
      <c r="K210" s="223"/>
      <c r="L210" s="41"/>
      <c r="M210" s="224" t="s">
        <v>1</v>
      </c>
      <c r="N210" s="225" t="s">
        <v>41</v>
      </c>
      <c r="O210" s="88"/>
      <c r="P210" s="226">
        <f>O210*H210</f>
        <v>0</v>
      </c>
      <c r="Q210" s="226">
        <v>0</v>
      </c>
      <c r="R210" s="226">
        <f>Q210*H210</f>
        <v>0</v>
      </c>
      <c r="S210" s="226">
        <v>0.042999999999999997</v>
      </c>
      <c r="T210" s="227">
        <f>S210*H210</f>
        <v>0.20317499999999997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8" t="s">
        <v>142</v>
      </c>
      <c r="AT210" s="228" t="s">
        <v>138</v>
      </c>
      <c r="AU210" s="228" t="s">
        <v>143</v>
      </c>
      <c r="AY210" s="14" t="s">
        <v>135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4" t="s">
        <v>143</v>
      </c>
      <c r="BK210" s="229">
        <f>ROUND(I210*H210,2)</f>
        <v>0</v>
      </c>
      <c r="BL210" s="14" t="s">
        <v>142</v>
      </c>
      <c r="BM210" s="228" t="s">
        <v>684</v>
      </c>
    </row>
    <row r="211" s="2" customFormat="1" ht="24.15" customHeight="1">
      <c r="A211" s="35"/>
      <c r="B211" s="36"/>
      <c r="C211" s="216" t="s">
        <v>424</v>
      </c>
      <c r="D211" s="216" t="s">
        <v>138</v>
      </c>
      <c r="E211" s="217" t="s">
        <v>685</v>
      </c>
      <c r="F211" s="218" t="s">
        <v>686</v>
      </c>
      <c r="G211" s="219" t="s">
        <v>141</v>
      </c>
      <c r="H211" s="220">
        <v>23.436</v>
      </c>
      <c r="I211" s="221"/>
      <c r="J211" s="222">
        <f>ROUND(I211*H211,2)</f>
        <v>0</v>
      </c>
      <c r="K211" s="223"/>
      <c r="L211" s="41"/>
      <c r="M211" s="224" t="s">
        <v>1</v>
      </c>
      <c r="N211" s="225" t="s">
        <v>41</v>
      </c>
      <c r="O211" s="88"/>
      <c r="P211" s="226">
        <f>O211*H211</f>
        <v>0</v>
      </c>
      <c r="Q211" s="226">
        <v>0</v>
      </c>
      <c r="R211" s="226">
        <f>Q211*H211</f>
        <v>0</v>
      </c>
      <c r="S211" s="226">
        <v>0.088999999999999996</v>
      </c>
      <c r="T211" s="227">
        <f>S211*H211</f>
        <v>2.085804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8" t="s">
        <v>142</v>
      </c>
      <c r="AT211" s="228" t="s">
        <v>138</v>
      </c>
      <c r="AU211" s="228" t="s">
        <v>143</v>
      </c>
      <c r="AY211" s="14" t="s">
        <v>135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4" t="s">
        <v>143</v>
      </c>
      <c r="BK211" s="229">
        <f>ROUND(I211*H211,2)</f>
        <v>0</v>
      </c>
      <c r="BL211" s="14" t="s">
        <v>142</v>
      </c>
      <c r="BM211" s="228" t="s">
        <v>687</v>
      </c>
    </row>
    <row r="212" s="12" customFormat="1" ht="22.8" customHeight="1">
      <c r="A212" s="12"/>
      <c r="B212" s="200"/>
      <c r="C212" s="201"/>
      <c r="D212" s="202" t="s">
        <v>74</v>
      </c>
      <c r="E212" s="214" t="s">
        <v>201</v>
      </c>
      <c r="F212" s="214" t="s">
        <v>202</v>
      </c>
      <c r="G212" s="201"/>
      <c r="H212" s="201"/>
      <c r="I212" s="204"/>
      <c r="J212" s="215">
        <f>BK212</f>
        <v>0</v>
      </c>
      <c r="K212" s="201"/>
      <c r="L212" s="206"/>
      <c r="M212" s="207"/>
      <c r="N212" s="208"/>
      <c r="O212" s="208"/>
      <c r="P212" s="209">
        <f>SUM(P213:P217)</f>
        <v>0</v>
      </c>
      <c r="Q212" s="208"/>
      <c r="R212" s="209">
        <f>SUM(R213:R217)</f>
        <v>0</v>
      </c>
      <c r="S212" s="208"/>
      <c r="T212" s="210">
        <f>SUM(T213:T217)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1" t="s">
        <v>83</v>
      </c>
      <c r="AT212" s="212" t="s">
        <v>74</v>
      </c>
      <c r="AU212" s="212" t="s">
        <v>83</v>
      </c>
      <c r="AY212" s="211" t="s">
        <v>135</v>
      </c>
      <c r="BK212" s="213">
        <f>SUM(BK213:BK217)</f>
        <v>0</v>
      </c>
    </row>
    <row r="213" s="2" customFormat="1" ht="33" customHeight="1">
      <c r="A213" s="35"/>
      <c r="B213" s="36"/>
      <c r="C213" s="216" t="s">
        <v>428</v>
      </c>
      <c r="D213" s="216" t="s">
        <v>138</v>
      </c>
      <c r="E213" s="217" t="s">
        <v>688</v>
      </c>
      <c r="F213" s="218" t="s">
        <v>689</v>
      </c>
      <c r="G213" s="219" t="s">
        <v>206</v>
      </c>
      <c r="H213" s="220">
        <v>98.272000000000006</v>
      </c>
      <c r="I213" s="221"/>
      <c r="J213" s="222">
        <f>ROUND(I213*H213,2)</f>
        <v>0</v>
      </c>
      <c r="K213" s="223"/>
      <c r="L213" s="41"/>
      <c r="M213" s="224" t="s">
        <v>1</v>
      </c>
      <c r="N213" s="225" t="s">
        <v>41</v>
      </c>
      <c r="O213" s="88"/>
      <c r="P213" s="226">
        <f>O213*H213</f>
        <v>0</v>
      </c>
      <c r="Q213" s="226">
        <v>0</v>
      </c>
      <c r="R213" s="226">
        <f>Q213*H213</f>
        <v>0</v>
      </c>
      <c r="S213" s="226">
        <v>0</v>
      </c>
      <c r="T213" s="22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8" t="s">
        <v>142</v>
      </c>
      <c r="AT213" s="228" t="s">
        <v>138</v>
      </c>
      <c r="AU213" s="228" t="s">
        <v>143</v>
      </c>
      <c r="AY213" s="14" t="s">
        <v>135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4" t="s">
        <v>143</v>
      </c>
      <c r="BK213" s="229">
        <f>ROUND(I213*H213,2)</f>
        <v>0</v>
      </c>
      <c r="BL213" s="14" t="s">
        <v>142</v>
      </c>
      <c r="BM213" s="228" t="s">
        <v>690</v>
      </c>
    </row>
    <row r="214" s="2" customFormat="1" ht="24.15" customHeight="1">
      <c r="A214" s="35"/>
      <c r="B214" s="36"/>
      <c r="C214" s="216" t="s">
        <v>434</v>
      </c>
      <c r="D214" s="216" t="s">
        <v>138</v>
      </c>
      <c r="E214" s="217" t="s">
        <v>691</v>
      </c>
      <c r="F214" s="218" t="s">
        <v>692</v>
      </c>
      <c r="G214" s="219" t="s">
        <v>206</v>
      </c>
      <c r="H214" s="220">
        <v>10.733000000000001</v>
      </c>
      <c r="I214" s="221"/>
      <c r="J214" s="222">
        <f>ROUND(I214*H214,2)</f>
        <v>0</v>
      </c>
      <c r="K214" s="223"/>
      <c r="L214" s="41"/>
      <c r="M214" s="224" t="s">
        <v>1</v>
      </c>
      <c r="N214" s="225" t="s">
        <v>41</v>
      </c>
      <c r="O214" s="88"/>
      <c r="P214" s="226">
        <f>O214*H214</f>
        <v>0</v>
      </c>
      <c r="Q214" s="226">
        <v>0</v>
      </c>
      <c r="R214" s="226">
        <f>Q214*H214</f>
        <v>0</v>
      </c>
      <c r="S214" s="226">
        <v>0</v>
      </c>
      <c r="T214" s="22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8" t="s">
        <v>142</v>
      </c>
      <c r="AT214" s="228" t="s">
        <v>138</v>
      </c>
      <c r="AU214" s="228" t="s">
        <v>143</v>
      </c>
      <c r="AY214" s="14" t="s">
        <v>135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4" t="s">
        <v>143</v>
      </c>
      <c r="BK214" s="229">
        <f>ROUND(I214*H214,2)</f>
        <v>0</v>
      </c>
      <c r="BL214" s="14" t="s">
        <v>142</v>
      </c>
      <c r="BM214" s="228" t="s">
        <v>693</v>
      </c>
    </row>
    <row r="215" s="2" customFormat="1" ht="24.15" customHeight="1">
      <c r="A215" s="35"/>
      <c r="B215" s="36"/>
      <c r="C215" s="216" t="s">
        <v>438</v>
      </c>
      <c r="D215" s="216" t="s">
        <v>138</v>
      </c>
      <c r="E215" s="217" t="s">
        <v>204</v>
      </c>
      <c r="F215" s="218" t="s">
        <v>205</v>
      </c>
      <c r="G215" s="219" t="s">
        <v>206</v>
      </c>
      <c r="H215" s="220">
        <v>98.272000000000006</v>
      </c>
      <c r="I215" s="221"/>
      <c r="J215" s="222">
        <f>ROUND(I215*H215,2)</f>
        <v>0</v>
      </c>
      <c r="K215" s="223"/>
      <c r="L215" s="41"/>
      <c r="M215" s="224" t="s">
        <v>1</v>
      </c>
      <c r="N215" s="225" t="s">
        <v>41</v>
      </c>
      <c r="O215" s="88"/>
      <c r="P215" s="226">
        <f>O215*H215</f>
        <v>0</v>
      </c>
      <c r="Q215" s="226">
        <v>0</v>
      </c>
      <c r="R215" s="226">
        <f>Q215*H215</f>
        <v>0</v>
      </c>
      <c r="S215" s="226">
        <v>0</v>
      </c>
      <c r="T215" s="227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8" t="s">
        <v>142</v>
      </c>
      <c r="AT215" s="228" t="s">
        <v>138</v>
      </c>
      <c r="AU215" s="228" t="s">
        <v>143</v>
      </c>
      <c r="AY215" s="14" t="s">
        <v>135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4" t="s">
        <v>143</v>
      </c>
      <c r="BK215" s="229">
        <f>ROUND(I215*H215,2)</f>
        <v>0</v>
      </c>
      <c r="BL215" s="14" t="s">
        <v>142</v>
      </c>
      <c r="BM215" s="228" t="s">
        <v>694</v>
      </c>
    </row>
    <row r="216" s="2" customFormat="1" ht="24.15" customHeight="1">
      <c r="A216" s="35"/>
      <c r="B216" s="36"/>
      <c r="C216" s="216" t="s">
        <v>442</v>
      </c>
      <c r="D216" s="216" t="s">
        <v>138</v>
      </c>
      <c r="E216" s="217" t="s">
        <v>209</v>
      </c>
      <c r="F216" s="218" t="s">
        <v>210</v>
      </c>
      <c r="G216" s="219" t="s">
        <v>206</v>
      </c>
      <c r="H216" s="220">
        <v>4094.9400000000001</v>
      </c>
      <c r="I216" s="221"/>
      <c r="J216" s="222">
        <f>ROUND(I216*H216,2)</f>
        <v>0</v>
      </c>
      <c r="K216" s="223"/>
      <c r="L216" s="41"/>
      <c r="M216" s="224" t="s">
        <v>1</v>
      </c>
      <c r="N216" s="225" t="s">
        <v>41</v>
      </c>
      <c r="O216" s="88"/>
      <c r="P216" s="226">
        <f>O216*H216</f>
        <v>0</v>
      </c>
      <c r="Q216" s="226">
        <v>0</v>
      </c>
      <c r="R216" s="226">
        <f>Q216*H216</f>
        <v>0</v>
      </c>
      <c r="S216" s="226">
        <v>0</v>
      </c>
      <c r="T216" s="22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8" t="s">
        <v>142</v>
      </c>
      <c r="AT216" s="228" t="s">
        <v>138</v>
      </c>
      <c r="AU216" s="228" t="s">
        <v>143</v>
      </c>
      <c r="AY216" s="14" t="s">
        <v>135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4" t="s">
        <v>143</v>
      </c>
      <c r="BK216" s="229">
        <f>ROUND(I216*H216,2)</f>
        <v>0</v>
      </c>
      <c r="BL216" s="14" t="s">
        <v>142</v>
      </c>
      <c r="BM216" s="228" t="s">
        <v>695</v>
      </c>
    </row>
    <row r="217" s="2" customFormat="1" ht="33" customHeight="1">
      <c r="A217" s="35"/>
      <c r="B217" s="36"/>
      <c r="C217" s="216" t="s">
        <v>446</v>
      </c>
      <c r="D217" s="216" t="s">
        <v>138</v>
      </c>
      <c r="E217" s="217" t="s">
        <v>696</v>
      </c>
      <c r="F217" s="218" t="s">
        <v>697</v>
      </c>
      <c r="G217" s="219" t="s">
        <v>206</v>
      </c>
      <c r="H217" s="220">
        <v>78.981999999999999</v>
      </c>
      <c r="I217" s="221"/>
      <c r="J217" s="222">
        <f>ROUND(I217*H217,2)</f>
        <v>0</v>
      </c>
      <c r="K217" s="223"/>
      <c r="L217" s="41"/>
      <c r="M217" s="224" t="s">
        <v>1</v>
      </c>
      <c r="N217" s="225" t="s">
        <v>41</v>
      </c>
      <c r="O217" s="88"/>
      <c r="P217" s="226">
        <f>O217*H217</f>
        <v>0</v>
      </c>
      <c r="Q217" s="226">
        <v>0</v>
      </c>
      <c r="R217" s="226">
        <f>Q217*H217</f>
        <v>0</v>
      </c>
      <c r="S217" s="226">
        <v>0</v>
      </c>
      <c r="T217" s="22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8" t="s">
        <v>142</v>
      </c>
      <c r="AT217" s="228" t="s">
        <v>138</v>
      </c>
      <c r="AU217" s="228" t="s">
        <v>143</v>
      </c>
      <c r="AY217" s="14" t="s">
        <v>135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4" t="s">
        <v>143</v>
      </c>
      <c r="BK217" s="229">
        <f>ROUND(I217*H217,2)</f>
        <v>0</v>
      </c>
      <c r="BL217" s="14" t="s">
        <v>142</v>
      </c>
      <c r="BM217" s="228" t="s">
        <v>698</v>
      </c>
    </row>
    <row r="218" s="12" customFormat="1" ht="22.8" customHeight="1">
      <c r="A218" s="12"/>
      <c r="B218" s="200"/>
      <c r="C218" s="201"/>
      <c r="D218" s="202" t="s">
        <v>74</v>
      </c>
      <c r="E218" s="214" t="s">
        <v>220</v>
      </c>
      <c r="F218" s="214" t="s">
        <v>221</v>
      </c>
      <c r="G218" s="201"/>
      <c r="H218" s="201"/>
      <c r="I218" s="204"/>
      <c r="J218" s="215">
        <f>BK218</f>
        <v>0</v>
      </c>
      <c r="K218" s="201"/>
      <c r="L218" s="206"/>
      <c r="M218" s="207"/>
      <c r="N218" s="208"/>
      <c r="O218" s="208"/>
      <c r="P218" s="209">
        <f>P219</f>
        <v>0</v>
      </c>
      <c r="Q218" s="208"/>
      <c r="R218" s="209">
        <f>R219</f>
        <v>0</v>
      </c>
      <c r="S218" s="208"/>
      <c r="T218" s="210">
        <f>T219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1" t="s">
        <v>83</v>
      </c>
      <c r="AT218" s="212" t="s">
        <v>74</v>
      </c>
      <c r="AU218" s="212" t="s">
        <v>83</v>
      </c>
      <c r="AY218" s="211" t="s">
        <v>135</v>
      </c>
      <c r="BK218" s="213">
        <f>BK219</f>
        <v>0</v>
      </c>
    </row>
    <row r="219" s="2" customFormat="1" ht="21.75" customHeight="1">
      <c r="A219" s="35"/>
      <c r="B219" s="36"/>
      <c r="C219" s="216" t="s">
        <v>452</v>
      </c>
      <c r="D219" s="216" t="s">
        <v>138</v>
      </c>
      <c r="E219" s="217" t="s">
        <v>223</v>
      </c>
      <c r="F219" s="218" t="s">
        <v>224</v>
      </c>
      <c r="G219" s="219" t="s">
        <v>206</v>
      </c>
      <c r="H219" s="220">
        <v>237.41999999999999</v>
      </c>
      <c r="I219" s="221"/>
      <c r="J219" s="222">
        <f>ROUND(I219*H219,2)</f>
        <v>0</v>
      </c>
      <c r="K219" s="223"/>
      <c r="L219" s="41"/>
      <c r="M219" s="224" t="s">
        <v>1</v>
      </c>
      <c r="N219" s="225" t="s">
        <v>41</v>
      </c>
      <c r="O219" s="88"/>
      <c r="P219" s="226">
        <f>O219*H219</f>
        <v>0</v>
      </c>
      <c r="Q219" s="226">
        <v>0</v>
      </c>
      <c r="R219" s="226">
        <f>Q219*H219</f>
        <v>0</v>
      </c>
      <c r="S219" s="226">
        <v>0</v>
      </c>
      <c r="T219" s="22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8" t="s">
        <v>142</v>
      </c>
      <c r="AT219" s="228" t="s">
        <v>138</v>
      </c>
      <c r="AU219" s="228" t="s">
        <v>143</v>
      </c>
      <c r="AY219" s="14" t="s">
        <v>135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14" t="s">
        <v>143</v>
      </c>
      <c r="BK219" s="229">
        <f>ROUND(I219*H219,2)</f>
        <v>0</v>
      </c>
      <c r="BL219" s="14" t="s">
        <v>142</v>
      </c>
      <c r="BM219" s="228" t="s">
        <v>699</v>
      </c>
    </row>
    <row r="220" s="12" customFormat="1" ht="25.92" customHeight="1">
      <c r="A220" s="12"/>
      <c r="B220" s="200"/>
      <c r="C220" s="201"/>
      <c r="D220" s="202" t="s">
        <v>74</v>
      </c>
      <c r="E220" s="203" t="s">
        <v>226</v>
      </c>
      <c r="F220" s="203" t="s">
        <v>227</v>
      </c>
      <c r="G220" s="201"/>
      <c r="H220" s="201"/>
      <c r="I220" s="204"/>
      <c r="J220" s="205">
        <f>BK220</f>
        <v>0</v>
      </c>
      <c r="K220" s="201"/>
      <c r="L220" s="206"/>
      <c r="M220" s="207"/>
      <c r="N220" s="208"/>
      <c r="O220" s="208"/>
      <c r="P220" s="209">
        <f>P221+P227+P238+P246+P251+P258+P262+P266+P271</f>
        <v>0</v>
      </c>
      <c r="Q220" s="208"/>
      <c r="R220" s="209">
        <f>R221+R227+R238+R246+R251+R258+R262+R266+R271</f>
        <v>21.685196149999999</v>
      </c>
      <c r="S220" s="208"/>
      <c r="T220" s="210">
        <f>T221+T227+T238+T246+T251+T258+T262+T266+T271</f>
        <v>5.4743393000000005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1" t="s">
        <v>143</v>
      </c>
      <c r="AT220" s="212" t="s">
        <v>74</v>
      </c>
      <c r="AU220" s="212" t="s">
        <v>75</v>
      </c>
      <c r="AY220" s="211" t="s">
        <v>135</v>
      </c>
      <c r="BK220" s="213">
        <f>BK221+BK227+BK238+BK246+BK251+BK258+BK262+BK266+BK271</f>
        <v>0</v>
      </c>
    </row>
    <row r="221" s="12" customFormat="1" ht="22.8" customHeight="1">
      <c r="A221" s="12"/>
      <c r="B221" s="200"/>
      <c r="C221" s="201"/>
      <c r="D221" s="202" t="s">
        <v>74</v>
      </c>
      <c r="E221" s="214" t="s">
        <v>700</v>
      </c>
      <c r="F221" s="214" t="s">
        <v>701</v>
      </c>
      <c r="G221" s="201"/>
      <c r="H221" s="201"/>
      <c r="I221" s="204"/>
      <c r="J221" s="215">
        <f>BK221</f>
        <v>0</v>
      </c>
      <c r="K221" s="201"/>
      <c r="L221" s="206"/>
      <c r="M221" s="207"/>
      <c r="N221" s="208"/>
      <c r="O221" s="208"/>
      <c r="P221" s="209">
        <f>SUM(P222:P226)</f>
        <v>0</v>
      </c>
      <c r="Q221" s="208"/>
      <c r="R221" s="209">
        <f>SUM(R222:R226)</f>
        <v>0.59271865000000001</v>
      </c>
      <c r="S221" s="208"/>
      <c r="T221" s="210">
        <f>SUM(T222:T226)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1" t="s">
        <v>143</v>
      </c>
      <c r="AT221" s="212" t="s">
        <v>74</v>
      </c>
      <c r="AU221" s="212" t="s">
        <v>83</v>
      </c>
      <c r="AY221" s="211" t="s">
        <v>135</v>
      </c>
      <c r="BK221" s="213">
        <f>SUM(BK222:BK226)</f>
        <v>0</v>
      </c>
    </row>
    <row r="222" s="2" customFormat="1" ht="24.15" customHeight="1">
      <c r="A222" s="35"/>
      <c r="B222" s="36"/>
      <c r="C222" s="216" t="s">
        <v>456</v>
      </c>
      <c r="D222" s="216" t="s">
        <v>138</v>
      </c>
      <c r="E222" s="217" t="s">
        <v>702</v>
      </c>
      <c r="F222" s="218" t="s">
        <v>703</v>
      </c>
      <c r="G222" s="219" t="s">
        <v>141</v>
      </c>
      <c r="H222" s="220">
        <v>261.36000000000001</v>
      </c>
      <c r="I222" s="221"/>
      <c r="J222" s="222">
        <f>ROUND(I222*H222,2)</f>
        <v>0</v>
      </c>
      <c r="K222" s="223"/>
      <c r="L222" s="41"/>
      <c r="M222" s="224" t="s">
        <v>1</v>
      </c>
      <c r="N222" s="225" t="s">
        <v>41</v>
      </c>
      <c r="O222" s="88"/>
      <c r="P222" s="226">
        <f>O222*H222</f>
        <v>0</v>
      </c>
      <c r="Q222" s="226">
        <v>0.00076999999999999996</v>
      </c>
      <c r="R222" s="226">
        <f>Q222*H222</f>
        <v>0.20124719999999999</v>
      </c>
      <c r="S222" s="226">
        <v>0</v>
      </c>
      <c r="T222" s="22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8" t="s">
        <v>203</v>
      </c>
      <c r="AT222" s="228" t="s">
        <v>138</v>
      </c>
      <c r="AU222" s="228" t="s">
        <v>143</v>
      </c>
      <c r="AY222" s="14" t="s">
        <v>135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4" t="s">
        <v>143</v>
      </c>
      <c r="BK222" s="229">
        <f>ROUND(I222*H222,2)</f>
        <v>0</v>
      </c>
      <c r="BL222" s="14" t="s">
        <v>203</v>
      </c>
      <c r="BM222" s="228" t="s">
        <v>704</v>
      </c>
    </row>
    <row r="223" s="2" customFormat="1" ht="24.15" customHeight="1">
      <c r="A223" s="35"/>
      <c r="B223" s="36"/>
      <c r="C223" s="230" t="s">
        <v>460</v>
      </c>
      <c r="D223" s="230" t="s">
        <v>160</v>
      </c>
      <c r="E223" s="231" t="s">
        <v>705</v>
      </c>
      <c r="F223" s="232" t="s">
        <v>706</v>
      </c>
      <c r="G223" s="233" t="s">
        <v>141</v>
      </c>
      <c r="H223" s="234">
        <v>304.61500000000001</v>
      </c>
      <c r="I223" s="235"/>
      <c r="J223" s="236">
        <f>ROUND(I223*H223,2)</f>
        <v>0</v>
      </c>
      <c r="K223" s="237"/>
      <c r="L223" s="238"/>
      <c r="M223" s="239" t="s">
        <v>1</v>
      </c>
      <c r="N223" s="240" t="s">
        <v>41</v>
      </c>
      <c r="O223" s="88"/>
      <c r="P223" s="226">
        <f>O223*H223</f>
        <v>0</v>
      </c>
      <c r="Q223" s="226">
        <v>0.00115</v>
      </c>
      <c r="R223" s="226">
        <f>Q223*H223</f>
        <v>0.35030725000000001</v>
      </c>
      <c r="S223" s="226">
        <v>0</v>
      </c>
      <c r="T223" s="22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8" t="s">
        <v>236</v>
      </c>
      <c r="AT223" s="228" t="s">
        <v>160</v>
      </c>
      <c r="AU223" s="228" t="s">
        <v>143</v>
      </c>
      <c r="AY223" s="14" t="s">
        <v>135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14" t="s">
        <v>143</v>
      </c>
      <c r="BK223" s="229">
        <f>ROUND(I223*H223,2)</f>
        <v>0</v>
      </c>
      <c r="BL223" s="14" t="s">
        <v>203</v>
      </c>
      <c r="BM223" s="228" t="s">
        <v>707</v>
      </c>
    </row>
    <row r="224" s="2" customFormat="1" ht="24.15" customHeight="1">
      <c r="A224" s="35"/>
      <c r="B224" s="36"/>
      <c r="C224" s="216" t="s">
        <v>464</v>
      </c>
      <c r="D224" s="216" t="s">
        <v>138</v>
      </c>
      <c r="E224" s="217" t="s">
        <v>708</v>
      </c>
      <c r="F224" s="218" t="s">
        <v>709</v>
      </c>
      <c r="G224" s="219" t="s">
        <v>141</v>
      </c>
      <c r="H224" s="220">
        <v>261.36000000000001</v>
      </c>
      <c r="I224" s="221"/>
      <c r="J224" s="222">
        <f>ROUND(I224*H224,2)</f>
        <v>0</v>
      </c>
      <c r="K224" s="223"/>
      <c r="L224" s="41"/>
      <c r="M224" s="224" t="s">
        <v>1</v>
      </c>
      <c r="N224" s="225" t="s">
        <v>41</v>
      </c>
      <c r="O224" s="88"/>
      <c r="P224" s="226">
        <f>O224*H224</f>
        <v>0</v>
      </c>
      <c r="Q224" s="226">
        <v>0</v>
      </c>
      <c r="R224" s="226">
        <f>Q224*H224</f>
        <v>0</v>
      </c>
      <c r="S224" s="226">
        <v>0</v>
      </c>
      <c r="T224" s="227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8" t="s">
        <v>203</v>
      </c>
      <c r="AT224" s="228" t="s">
        <v>138</v>
      </c>
      <c r="AU224" s="228" t="s">
        <v>143</v>
      </c>
      <c r="AY224" s="14" t="s">
        <v>135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14" t="s">
        <v>143</v>
      </c>
      <c r="BK224" s="229">
        <f>ROUND(I224*H224,2)</f>
        <v>0</v>
      </c>
      <c r="BL224" s="14" t="s">
        <v>203</v>
      </c>
      <c r="BM224" s="228" t="s">
        <v>710</v>
      </c>
    </row>
    <row r="225" s="2" customFormat="1" ht="24.15" customHeight="1">
      <c r="A225" s="35"/>
      <c r="B225" s="36"/>
      <c r="C225" s="230" t="s">
        <v>468</v>
      </c>
      <c r="D225" s="230" t="s">
        <v>160</v>
      </c>
      <c r="E225" s="231" t="s">
        <v>295</v>
      </c>
      <c r="F225" s="232" t="s">
        <v>296</v>
      </c>
      <c r="G225" s="233" t="s">
        <v>141</v>
      </c>
      <c r="H225" s="234">
        <v>274.428</v>
      </c>
      <c r="I225" s="235"/>
      <c r="J225" s="236">
        <f>ROUND(I225*H225,2)</f>
        <v>0</v>
      </c>
      <c r="K225" s="237"/>
      <c r="L225" s="238"/>
      <c r="M225" s="239" t="s">
        <v>1</v>
      </c>
      <c r="N225" s="240" t="s">
        <v>41</v>
      </c>
      <c r="O225" s="88"/>
      <c r="P225" s="226">
        <f>O225*H225</f>
        <v>0</v>
      </c>
      <c r="Q225" s="226">
        <v>0.00014999999999999999</v>
      </c>
      <c r="R225" s="226">
        <f>Q225*H225</f>
        <v>0.041164199999999998</v>
      </c>
      <c r="S225" s="226">
        <v>0</v>
      </c>
      <c r="T225" s="227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8" t="s">
        <v>236</v>
      </c>
      <c r="AT225" s="228" t="s">
        <v>160</v>
      </c>
      <c r="AU225" s="228" t="s">
        <v>143</v>
      </c>
      <c r="AY225" s="14" t="s">
        <v>135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4" t="s">
        <v>143</v>
      </c>
      <c r="BK225" s="229">
        <f>ROUND(I225*H225,2)</f>
        <v>0</v>
      </c>
      <c r="BL225" s="14" t="s">
        <v>203</v>
      </c>
      <c r="BM225" s="228" t="s">
        <v>711</v>
      </c>
    </row>
    <row r="226" s="2" customFormat="1" ht="33" customHeight="1">
      <c r="A226" s="35"/>
      <c r="B226" s="36"/>
      <c r="C226" s="216" t="s">
        <v>474</v>
      </c>
      <c r="D226" s="216" t="s">
        <v>138</v>
      </c>
      <c r="E226" s="217" t="s">
        <v>712</v>
      </c>
      <c r="F226" s="218" t="s">
        <v>713</v>
      </c>
      <c r="G226" s="219" t="s">
        <v>206</v>
      </c>
      <c r="H226" s="220">
        <v>0.59299999999999997</v>
      </c>
      <c r="I226" s="221"/>
      <c r="J226" s="222">
        <f>ROUND(I226*H226,2)</f>
        <v>0</v>
      </c>
      <c r="K226" s="223"/>
      <c r="L226" s="41"/>
      <c r="M226" s="224" t="s">
        <v>1</v>
      </c>
      <c r="N226" s="225" t="s">
        <v>41</v>
      </c>
      <c r="O226" s="88"/>
      <c r="P226" s="226">
        <f>O226*H226</f>
        <v>0</v>
      </c>
      <c r="Q226" s="226">
        <v>0</v>
      </c>
      <c r="R226" s="226">
        <f>Q226*H226</f>
        <v>0</v>
      </c>
      <c r="S226" s="226">
        <v>0</v>
      </c>
      <c r="T226" s="22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8" t="s">
        <v>203</v>
      </c>
      <c r="AT226" s="228" t="s">
        <v>138</v>
      </c>
      <c r="AU226" s="228" t="s">
        <v>143</v>
      </c>
      <c r="AY226" s="14" t="s">
        <v>135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14" t="s">
        <v>143</v>
      </c>
      <c r="BK226" s="229">
        <f>ROUND(I226*H226,2)</f>
        <v>0</v>
      </c>
      <c r="BL226" s="14" t="s">
        <v>203</v>
      </c>
      <c r="BM226" s="228" t="s">
        <v>714</v>
      </c>
    </row>
    <row r="227" s="12" customFormat="1" ht="22.8" customHeight="1">
      <c r="A227" s="12"/>
      <c r="B227" s="200"/>
      <c r="C227" s="201"/>
      <c r="D227" s="202" t="s">
        <v>74</v>
      </c>
      <c r="E227" s="214" t="s">
        <v>228</v>
      </c>
      <c r="F227" s="214" t="s">
        <v>229</v>
      </c>
      <c r="G227" s="201"/>
      <c r="H227" s="201"/>
      <c r="I227" s="204"/>
      <c r="J227" s="215">
        <f>BK227</f>
        <v>0</v>
      </c>
      <c r="K227" s="201"/>
      <c r="L227" s="206"/>
      <c r="M227" s="207"/>
      <c r="N227" s="208"/>
      <c r="O227" s="208"/>
      <c r="P227" s="209">
        <f>SUM(P228:P237)</f>
        <v>0</v>
      </c>
      <c r="Q227" s="208"/>
      <c r="R227" s="209">
        <f>SUM(R228:R237)</f>
        <v>2.3430908399999999</v>
      </c>
      <c r="S227" s="208"/>
      <c r="T227" s="210">
        <f>SUM(T228:T237)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11" t="s">
        <v>143</v>
      </c>
      <c r="AT227" s="212" t="s">
        <v>74</v>
      </c>
      <c r="AU227" s="212" t="s">
        <v>83</v>
      </c>
      <c r="AY227" s="211" t="s">
        <v>135</v>
      </c>
      <c r="BK227" s="213">
        <f>SUM(BK228:BK237)</f>
        <v>0</v>
      </c>
    </row>
    <row r="228" s="2" customFormat="1" ht="24.15" customHeight="1">
      <c r="A228" s="35"/>
      <c r="B228" s="36"/>
      <c r="C228" s="216" t="s">
        <v>715</v>
      </c>
      <c r="D228" s="216" t="s">
        <v>138</v>
      </c>
      <c r="E228" s="217" t="s">
        <v>230</v>
      </c>
      <c r="F228" s="218" t="s">
        <v>231</v>
      </c>
      <c r="G228" s="219" t="s">
        <v>141</v>
      </c>
      <c r="H228" s="220">
        <v>261.36000000000001</v>
      </c>
      <c r="I228" s="221"/>
      <c r="J228" s="222">
        <f>ROUND(I228*H228,2)</f>
        <v>0</v>
      </c>
      <c r="K228" s="223"/>
      <c r="L228" s="41"/>
      <c r="M228" s="224" t="s">
        <v>1</v>
      </c>
      <c r="N228" s="225" t="s">
        <v>41</v>
      </c>
      <c r="O228" s="88"/>
      <c r="P228" s="226">
        <f>O228*H228</f>
        <v>0</v>
      </c>
      <c r="Q228" s="226">
        <v>0</v>
      </c>
      <c r="R228" s="226">
        <f>Q228*H228</f>
        <v>0</v>
      </c>
      <c r="S228" s="226">
        <v>0</v>
      </c>
      <c r="T228" s="22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8" t="s">
        <v>203</v>
      </c>
      <c r="AT228" s="228" t="s">
        <v>138</v>
      </c>
      <c r="AU228" s="228" t="s">
        <v>143</v>
      </c>
      <c r="AY228" s="14" t="s">
        <v>135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14" t="s">
        <v>143</v>
      </c>
      <c r="BK228" s="229">
        <f>ROUND(I228*H228,2)</f>
        <v>0</v>
      </c>
      <c r="BL228" s="14" t="s">
        <v>203</v>
      </c>
      <c r="BM228" s="228" t="s">
        <v>716</v>
      </c>
    </row>
    <row r="229" s="2" customFormat="1" ht="24.15" customHeight="1">
      <c r="A229" s="35"/>
      <c r="B229" s="36"/>
      <c r="C229" s="230" t="s">
        <v>717</v>
      </c>
      <c r="D229" s="230" t="s">
        <v>160</v>
      </c>
      <c r="E229" s="231" t="s">
        <v>234</v>
      </c>
      <c r="F229" s="232" t="s">
        <v>235</v>
      </c>
      <c r="G229" s="233" t="s">
        <v>141</v>
      </c>
      <c r="H229" s="234">
        <v>304.61500000000001</v>
      </c>
      <c r="I229" s="235"/>
      <c r="J229" s="236">
        <f>ROUND(I229*H229,2)</f>
        <v>0</v>
      </c>
      <c r="K229" s="237"/>
      <c r="L229" s="238"/>
      <c r="M229" s="239" t="s">
        <v>1</v>
      </c>
      <c r="N229" s="240" t="s">
        <v>41</v>
      </c>
      <c r="O229" s="88"/>
      <c r="P229" s="226">
        <f>O229*H229</f>
        <v>0</v>
      </c>
      <c r="Q229" s="226">
        <v>0.0040000000000000001</v>
      </c>
      <c r="R229" s="226">
        <f>Q229*H229</f>
        <v>1.2184600000000001</v>
      </c>
      <c r="S229" s="226">
        <v>0</v>
      </c>
      <c r="T229" s="227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8" t="s">
        <v>236</v>
      </c>
      <c r="AT229" s="228" t="s">
        <v>160</v>
      </c>
      <c r="AU229" s="228" t="s">
        <v>143</v>
      </c>
      <c r="AY229" s="14" t="s">
        <v>135</v>
      </c>
      <c r="BE229" s="229">
        <f>IF(N229="základní",J229,0)</f>
        <v>0</v>
      </c>
      <c r="BF229" s="229">
        <f>IF(N229="snížená",J229,0)</f>
        <v>0</v>
      </c>
      <c r="BG229" s="229">
        <f>IF(N229="zákl. přenesená",J229,0)</f>
        <v>0</v>
      </c>
      <c r="BH229" s="229">
        <f>IF(N229="sníž. přenesená",J229,0)</f>
        <v>0</v>
      </c>
      <c r="BI229" s="229">
        <f>IF(N229="nulová",J229,0)</f>
        <v>0</v>
      </c>
      <c r="BJ229" s="14" t="s">
        <v>143</v>
      </c>
      <c r="BK229" s="229">
        <f>ROUND(I229*H229,2)</f>
        <v>0</v>
      </c>
      <c r="BL229" s="14" t="s">
        <v>203</v>
      </c>
      <c r="BM229" s="228" t="s">
        <v>718</v>
      </c>
    </row>
    <row r="230" s="2" customFormat="1" ht="37.8" customHeight="1">
      <c r="A230" s="35"/>
      <c r="B230" s="36"/>
      <c r="C230" s="216" t="s">
        <v>719</v>
      </c>
      <c r="D230" s="216" t="s">
        <v>138</v>
      </c>
      <c r="E230" s="217" t="s">
        <v>268</v>
      </c>
      <c r="F230" s="218" t="s">
        <v>269</v>
      </c>
      <c r="G230" s="219" t="s">
        <v>265</v>
      </c>
      <c r="H230" s="220">
        <v>387.57600000000002</v>
      </c>
      <c r="I230" s="221"/>
      <c r="J230" s="222">
        <f>ROUND(I230*H230,2)</f>
        <v>0</v>
      </c>
      <c r="K230" s="223"/>
      <c r="L230" s="41"/>
      <c r="M230" s="224" t="s">
        <v>1</v>
      </c>
      <c r="N230" s="225" t="s">
        <v>41</v>
      </c>
      <c r="O230" s="88"/>
      <c r="P230" s="226">
        <f>O230*H230</f>
        <v>0</v>
      </c>
      <c r="Q230" s="226">
        <v>0.00059999999999999995</v>
      </c>
      <c r="R230" s="226">
        <f>Q230*H230</f>
        <v>0.23254559999999999</v>
      </c>
      <c r="S230" s="226">
        <v>0</v>
      </c>
      <c r="T230" s="227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8" t="s">
        <v>203</v>
      </c>
      <c r="AT230" s="228" t="s">
        <v>138</v>
      </c>
      <c r="AU230" s="228" t="s">
        <v>143</v>
      </c>
      <c r="AY230" s="14" t="s">
        <v>135</v>
      </c>
      <c r="BE230" s="229">
        <f>IF(N230="základní",J230,0)</f>
        <v>0</v>
      </c>
      <c r="BF230" s="229">
        <f>IF(N230="snížená",J230,0)</f>
        <v>0</v>
      </c>
      <c r="BG230" s="229">
        <f>IF(N230="zákl. přenesená",J230,0)</f>
        <v>0</v>
      </c>
      <c r="BH230" s="229">
        <f>IF(N230="sníž. přenesená",J230,0)</f>
        <v>0</v>
      </c>
      <c r="BI230" s="229">
        <f>IF(N230="nulová",J230,0)</f>
        <v>0</v>
      </c>
      <c r="BJ230" s="14" t="s">
        <v>143</v>
      </c>
      <c r="BK230" s="229">
        <f>ROUND(I230*H230,2)</f>
        <v>0</v>
      </c>
      <c r="BL230" s="14" t="s">
        <v>203</v>
      </c>
      <c r="BM230" s="228" t="s">
        <v>720</v>
      </c>
    </row>
    <row r="231" s="2" customFormat="1" ht="37.8" customHeight="1">
      <c r="A231" s="35"/>
      <c r="B231" s="36"/>
      <c r="C231" s="216" t="s">
        <v>721</v>
      </c>
      <c r="D231" s="216" t="s">
        <v>138</v>
      </c>
      <c r="E231" s="217" t="s">
        <v>722</v>
      </c>
      <c r="F231" s="218" t="s">
        <v>723</v>
      </c>
      <c r="G231" s="219" t="s">
        <v>265</v>
      </c>
      <c r="H231" s="220">
        <v>325.07999999999998</v>
      </c>
      <c r="I231" s="221"/>
      <c r="J231" s="222">
        <f>ROUND(I231*H231,2)</f>
        <v>0</v>
      </c>
      <c r="K231" s="223"/>
      <c r="L231" s="41"/>
      <c r="M231" s="224" t="s">
        <v>1</v>
      </c>
      <c r="N231" s="225" t="s">
        <v>41</v>
      </c>
      <c r="O231" s="88"/>
      <c r="P231" s="226">
        <f>O231*H231</f>
        <v>0</v>
      </c>
      <c r="Q231" s="226">
        <v>0.00089999999999999998</v>
      </c>
      <c r="R231" s="226">
        <f>Q231*H231</f>
        <v>0.292572</v>
      </c>
      <c r="S231" s="226">
        <v>0</v>
      </c>
      <c r="T231" s="227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8" t="s">
        <v>203</v>
      </c>
      <c r="AT231" s="228" t="s">
        <v>138</v>
      </c>
      <c r="AU231" s="228" t="s">
        <v>143</v>
      </c>
      <c r="AY231" s="14" t="s">
        <v>135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4" t="s">
        <v>143</v>
      </c>
      <c r="BK231" s="229">
        <f>ROUND(I231*H231,2)</f>
        <v>0</v>
      </c>
      <c r="BL231" s="14" t="s">
        <v>203</v>
      </c>
      <c r="BM231" s="228" t="s">
        <v>724</v>
      </c>
    </row>
    <row r="232" s="2" customFormat="1" ht="33" customHeight="1">
      <c r="A232" s="35"/>
      <c r="B232" s="36"/>
      <c r="C232" s="216" t="s">
        <v>725</v>
      </c>
      <c r="D232" s="216" t="s">
        <v>138</v>
      </c>
      <c r="E232" s="217" t="s">
        <v>726</v>
      </c>
      <c r="F232" s="218" t="s">
        <v>727</v>
      </c>
      <c r="G232" s="219" t="s">
        <v>265</v>
      </c>
      <c r="H232" s="220">
        <v>236.88</v>
      </c>
      <c r="I232" s="221"/>
      <c r="J232" s="222">
        <f>ROUND(I232*H232,2)</f>
        <v>0</v>
      </c>
      <c r="K232" s="223"/>
      <c r="L232" s="41"/>
      <c r="M232" s="224" t="s">
        <v>1</v>
      </c>
      <c r="N232" s="225" t="s">
        <v>41</v>
      </c>
      <c r="O232" s="88"/>
      <c r="P232" s="226">
        <f>O232*H232</f>
        <v>0</v>
      </c>
      <c r="Q232" s="226">
        <v>0.00038000000000000002</v>
      </c>
      <c r="R232" s="226">
        <f>Q232*H232</f>
        <v>0.090014400000000008</v>
      </c>
      <c r="S232" s="226">
        <v>0</v>
      </c>
      <c r="T232" s="227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8" t="s">
        <v>203</v>
      </c>
      <c r="AT232" s="228" t="s">
        <v>138</v>
      </c>
      <c r="AU232" s="228" t="s">
        <v>143</v>
      </c>
      <c r="AY232" s="14" t="s">
        <v>135</v>
      </c>
      <c r="BE232" s="229">
        <f>IF(N232="základní",J232,0)</f>
        <v>0</v>
      </c>
      <c r="BF232" s="229">
        <f>IF(N232="snížená",J232,0)</f>
        <v>0</v>
      </c>
      <c r="BG232" s="229">
        <f>IF(N232="zákl. přenesená",J232,0)</f>
        <v>0</v>
      </c>
      <c r="BH232" s="229">
        <f>IF(N232="sníž. přenesená",J232,0)</f>
        <v>0</v>
      </c>
      <c r="BI232" s="229">
        <f>IF(N232="nulová",J232,0)</f>
        <v>0</v>
      </c>
      <c r="BJ232" s="14" t="s">
        <v>143</v>
      </c>
      <c r="BK232" s="229">
        <f>ROUND(I232*H232,2)</f>
        <v>0</v>
      </c>
      <c r="BL232" s="14" t="s">
        <v>203</v>
      </c>
      <c r="BM232" s="228" t="s">
        <v>728</v>
      </c>
    </row>
    <row r="233" s="2" customFormat="1" ht="37.8" customHeight="1">
      <c r="A233" s="35"/>
      <c r="B233" s="36"/>
      <c r="C233" s="216" t="s">
        <v>729</v>
      </c>
      <c r="D233" s="216" t="s">
        <v>138</v>
      </c>
      <c r="E233" s="217" t="s">
        <v>730</v>
      </c>
      <c r="F233" s="218" t="s">
        <v>731</v>
      </c>
      <c r="G233" s="219" t="s">
        <v>265</v>
      </c>
      <c r="H233" s="220">
        <v>387.57600000000002</v>
      </c>
      <c r="I233" s="221"/>
      <c r="J233" s="222">
        <f>ROUND(I233*H233,2)</f>
        <v>0</v>
      </c>
      <c r="K233" s="223"/>
      <c r="L233" s="41"/>
      <c r="M233" s="224" t="s">
        <v>1</v>
      </c>
      <c r="N233" s="225" t="s">
        <v>41</v>
      </c>
      <c r="O233" s="88"/>
      <c r="P233" s="226">
        <f>O233*H233</f>
        <v>0</v>
      </c>
      <c r="Q233" s="226">
        <v>0.00054000000000000001</v>
      </c>
      <c r="R233" s="226">
        <f>Q233*H233</f>
        <v>0.20929104000000001</v>
      </c>
      <c r="S233" s="226">
        <v>0</v>
      </c>
      <c r="T233" s="227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8" t="s">
        <v>203</v>
      </c>
      <c r="AT233" s="228" t="s">
        <v>138</v>
      </c>
      <c r="AU233" s="228" t="s">
        <v>143</v>
      </c>
      <c r="AY233" s="14" t="s">
        <v>135</v>
      </c>
      <c r="BE233" s="229">
        <f>IF(N233="základní",J233,0)</f>
        <v>0</v>
      </c>
      <c r="BF233" s="229">
        <f>IF(N233="snížená",J233,0)</f>
        <v>0</v>
      </c>
      <c r="BG233" s="229">
        <f>IF(N233="zákl. přenesená",J233,0)</f>
        <v>0</v>
      </c>
      <c r="BH233" s="229">
        <f>IF(N233="sníž. přenesená",J233,0)</f>
        <v>0</v>
      </c>
      <c r="BI233" s="229">
        <f>IF(N233="nulová",J233,0)</f>
        <v>0</v>
      </c>
      <c r="BJ233" s="14" t="s">
        <v>143</v>
      </c>
      <c r="BK233" s="229">
        <f>ROUND(I233*H233,2)</f>
        <v>0</v>
      </c>
      <c r="BL233" s="14" t="s">
        <v>203</v>
      </c>
      <c r="BM233" s="228" t="s">
        <v>732</v>
      </c>
    </row>
    <row r="234" s="2" customFormat="1" ht="33" customHeight="1">
      <c r="A234" s="35"/>
      <c r="B234" s="36"/>
      <c r="C234" s="216" t="s">
        <v>733</v>
      </c>
      <c r="D234" s="216" t="s">
        <v>138</v>
      </c>
      <c r="E234" s="217" t="s">
        <v>734</v>
      </c>
      <c r="F234" s="218" t="s">
        <v>735</v>
      </c>
      <c r="G234" s="219" t="s">
        <v>265</v>
      </c>
      <c r="H234" s="220">
        <v>236.88</v>
      </c>
      <c r="I234" s="221"/>
      <c r="J234" s="222">
        <f>ROUND(I234*H234,2)</f>
        <v>0</v>
      </c>
      <c r="K234" s="223"/>
      <c r="L234" s="41"/>
      <c r="M234" s="224" t="s">
        <v>1</v>
      </c>
      <c r="N234" s="225" t="s">
        <v>41</v>
      </c>
      <c r="O234" s="88"/>
      <c r="P234" s="226">
        <f>O234*H234</f>
        <v>0</v>
      </c>
      <c r="Q234" s="226">
        <v>0.00054000000000000001</v>
      </c>
      <c r="R234" s="226">
        <f>Q234*H234</f>
        <v>0.12791520000000001</v>
      </c>
      <c r="S234" s="226">
        <v>0</v>
      </c>
      <c r="T234" s="227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8" t="s">
        <v>203</v>
      </c>
      <c r="AT234" s="228" t="s">
        <v>138</v>
      </c>
      <c r="AU234" s="228" t="s">
        <v>143</v>
      </c>
      <c r="AY234" s="14" t="s">
        <v>135</v>
      </c>
      <c r="BE234" s="229">
        <f>IF(N234="základní",J234,0)</f>
        <v>0</v>
      </c>
      <c r="BF234" s="229">
        <f>IF(N234="snížená",J234,0)</f>
        <v>0</v>
      </c>
      <c r="BG234" s="229">
        <f>IF(N234="zákl. přenesená",J234,0)</f>
        <v>0</v>
      </c>
      <c r="BH234" s="229">
        <f>IF(N234="sníž. přenesená",J234,0)</f>
        <v>0</v>
      </c>
      <c r="BI234" s="229">
        <f>IF(N234="nulová",J234,0)</f>
        <v>0</v>
      </c>
      <c r="BJ234" s="14" t="s">
        <v>143</v>
      </c>
      <c r="BK234" s="229">
        <f>ROUND(I234*H234,2)</f>
        <v>0</v>
      </c>
      <c r="BL234" s="14" t="s">
        <v>203</v>
      </c>
      <c r="BM234" s="228" t="s">
        <v>736</v>
      </c>
    </row>
    <row r="235" s="2" customFormat="1" ht="24.15" customHeight="1">
      <c r="A235" s="35"/>
      <c r="B235" s="36"/>
      <c r="C235" s="216" t="s">
        <v>737</v>
      </c>
      <c r="D235" s="216" t="s">
        <v>138</v>
      </c>
      <c r="E235" s="217" t="s">
        <v>738</v>
      </c>
      <c r="F235" s="218" t="s">
        <v>739</v>
      </c>
      <c r="G235" s="219" t="s">
        <v>265</v>
      </c>
      <c r="H235" s="220">
        <v>325.07999999999998</v>
      </c>
      <c r="I235" s="221"/>
      <c r="J235" s="222">
        <f>ROUND(I235*H235,2)</f>
        <v>0</v>
      </c>
      <c r="K235" s="223"/>
      <c r="L235" s="41"/>
      <c r="M235" s="224" t="s">
        <v>1</v>
      </c>
      <c r="N235" s="225" t="s">
        <v>41</v>
      </c>
      <c r="O235" s="88"/>
      <c r="P235" s="226">
        <f>O235*H235</f>
        <v>0</v>
      </c>
      <c r="Q235" s="226">
        <v>2.0000000000000002E-05</v>
      </c>
      <c r="R235" s="226">
        <f>Q235*H235</f>
        <v>0.0065016000000000006</v>
      </c>
      <c r="S235" s="226">
        <v>0</v>
      </c>
      <c r="T235" s="227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8" t="s">
        <v>203</v>
      </c>
      <c r="AT235" s="228" t="s">
        <v>138</v>
      </c>
      <c r="AU235" s="228" t="s">
        <v>143</v>
      </c>
      <c r="AY235" s="14" t="s">
        <v>135</v>
      </c>
      <c r="BE235" s="229">
        <f>IF(N235="základní",J235,0)</f>
        <v>0</v>
      </c>
      <c r="BF235" s="229">
        <f>IF(N235="snížená",J235,0)</f>
        <v>0</v>
      </c>
      <c r="BG235" s="229">
        <f>IF(N235="zákl. přenesená",J235,0)</f>
        <v>0</v>
      </c>
      <c r="BH235" s="229">
        <f>IF(N235="sníž. přenesená",J235,0)</f>
        <v>0</v>
      </c>
      <c r="BI235" s="229">
        <f>IF(N235="nulová",J235,0)</f>
        <v>0</v>
      </c>
      <c r="BJ235" s="14" t="s">
        <v>143</v>
      </c>
      <c r="BK235" s="229">
        <f>ROUND(I235*H235,2)</f>
        <v>0</v>
      </c>
      <c r="BL235" s="14" t="s">
        <v>203</v>
      </c>
      <c r="BM235" s="228" t="s">
        <v>740</v>
      </c>
    </row>
    <row r="236" s="2" customFormat="1" ht="16.5" customHeight="1">
      <c r="A236" s="35"/>
      <c r="B236" s="36"/>
      <c r="C236" s="230" t="s">
        <v>741</v>
      </c>
      <c r="D236" s="230" t="s">
        <v>160</v>
      </c>
      <c r="E236" s="231" t="s">
        <v>742</v>
      </c>
      <c r="F236" s="232" t="s">
        <v>743</v>
      </c>
      <c r="G236" s="233" t="s">
        <v>265</v>
      </c>
      <c r="H236" s="234">
        <v>331.58199999999999</v>
      </c>
      <c r="I236" s="235"/>
      <c r="J236" s="236">
        <f>ROUND(I236*H236,2)</f>
        <v>0</v>
      </c>
      <c r="K236" s="237"/>
      <c r="L236" s="238"/>
      <c r="M236" s="239" t="s">
        <v>1</v>
      </c>
      <c r="N236" s="240" t="s">
        <v>41</v>
      </c>
      <c r="O236" s="88"/>
      <c r="P236" s="226">
        <f>O236*H236</f>
        <v>0</v>
      </c>
      <c r="Q236" s="226">
        <v>0.00050000000000000001</v>
      </c>
      <c r="R236" s="226">
        <f>Q236*H236</f>
        <v>0.16579099999999999</v>
      </c>
      <c r="S236" s="226">
        <v>0</v>
      </c>
      <c r="T236" s="227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28" t="s">
        <v>236</v>
      </c>
      <c r="AT236" s="228" t="s">
        <v>160</v>
      </c>
      <c r="AU236" s="228" t="s">
        <v>143</v>
      </c>
      <c r="AY236" s="14" t="s">
        <v>135</v>
      </c>
      <c r="BE236" s="229">
        <f>IF(N236="základní",J236,0)</f>
        <v>0</v>
      </c>
      <c r="BF236" s="229">
        <f>IF(N236="snížená",J236,0)</f>
        <v>0</v>
      </c>
      <c r="BG236" s="229">
        <f>IF(N236="zákl. přenesená",J236,0)</f>
        <v>0</v>
      </c>
      <c r="BH236" s="229">
        <f>IF(N236="sníž. přenesená",J236,0)</f>
        <v>0</v>
      </c>
      <c r="BI236" s="229">
        <f>IF(N236="nulová",J236,0)</f>
        <v>0</v>
      </c>
      <c r="BJ236" s="14" t="s">
        <v>143</v>
      </c>
      <c r="BK236" s="229">
        <f>ROUND(I236*H236,2)</f>
        <v>0</v>
      </c>
      <c r="BL236" s="14" t="s">
        <v>203</v>
      </c>
      <c r="BM236" s="228" t="s">
        <v>744</v>
      </c>
    </row>
    <row r="237" s="2" customFormat="1" ht="24.15" customHeight="1">
      <c r="A237" s="35"/>
      <c r="B237" s="36"/>
      <c r="C237" s="216" t="s">
        <v>745</v>
      </c>
      <c r="D237" s="216" t="s">
        <v>138</v>
      </c>
      <c r="E237" s="217" t="s">
        <v>307</v>
      </c>
      <c r="F237" s="218" t="s">
        <v>308</v>
      </c>
      <c r="G237" s="219" t="s">
        <v>206</v>
      </c>
      <c r="H237" s="220">
        <v>2.343</v>
      </c>
      <c r="I237" s="221"/>
      <c r="J237" s="222">
        <f>ROUND(I237*H237,2)</f>
        <v>0</v>
      </c>
      <c r="K237" s="223"/>
      <c r="L237" s="41"/>
      <c r="M237" s="224" t="s">
        <v>1</v>
      </c>
      <c r="N237" s="225" t="s">
        <v>41</v>
      </c>
      <c r="O237" s="88"/>
      <c r="P237" s="226">
        <f>O237*H237</f>
        <v>0</v>
      </c>
      <c r="Q237" s="226">
        <v>0</v>
      </c>
      <c r="R237" s="226">
        <f>Q237*H237</f>
        <v>0</v>
      </c>
      <c r="S237" s="226">
        <v>0</v>
      </c>
      <c r="T237" s="227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8" t="s">
        <v>203</v>
      </c>
      <c r="AT237" s="228" t="s">
        <v>138</v>
      </c>
      <c r="AU237" s="228" t="s">
        <v>143</v>
      </c>
      <c r="AY237" s="14" t="s">
        <v>135</v>
      </c>
      <c r="BE237" s="229">
        <f>IF(N237="základní",J237,0)</f>
        <v>0</v>
      </c>
      <c r="BF237" s="229">
        <f>IF(N237="snížená",J237,0)</f>
        <v>0</v>
      </c>
      <c r="BG237" s="229">
        <f>IF(N237="zákl. přenesená",J237,0)</f>
        <v>0</v>
      </c>
      <c r="BH237" s="229">
        <f>IF(N237="sníž. přenesená",J237,0)</f>
        <v>0</v>
      </c>
      <c r="BI237" s="229">
        <f>IF(N237="nulová",J237,0)</f>
        <v>0</v>
      </c>
      <c r="BJ237" s="14" t="s">
        <v>143</v>
      </c>
      <c r="BK237" s="229">
        <f>ROUND(I237*H237,2)</f>
        <v>0</v>
      </c>
      <c r="BL237" s="14" t="s">
        <v>203</v>
      </c>
      <c r="BM237" s="228" t="s">
        <v>746</v>
      </c>
    </row>
    <row r="238" s="12" customFormat="1" ht="22.8" customHeight="1">
      <c r="A238" s="12"/>
      <c r="B238" s="200"/>
      <c r="C238" s="201"/>
      <c r="D238" s="202" t="s">
        <v>74</v>
      </c>
      <c r="E238" s="214" t="s">
        <v>310</v>
      </c>
      <c r="F238" s="214" t="s">
        <v>311</v>
      </c>
      <c r="G238" s="201"/>
      <c r="H238" s="201"/>
      <c r="I238" s="204"/>
      <c r="J238" s="215">
        <f>BK238</f>
        <v>0</v>
      </c>
      <c r="K238" s="201"/>
      <c r="L238" s="206"/>
      <c r="M238" s="207"/>
      <c r="N238" s="208"/>
      <c r="O238" s="208"/>
      <c r="P238" s="209">
        <f>SUM(P239:P245)</f>
        <v>0</v>
      </c>
      <c r="Q238" s="208"/>
      <c r="R238" s="209">
        <f>SUM(R239:R245)</f>
        <v>9.4867880000000007</v>
      </c>
      <c r="S238" s="208"/>
      <c r="T238" s="210">
        <f>SUM(T239:T245)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11" t="s">
        <v>143</v>
      </c>
      <c r="AT238" s="212" t="s">
        <v>74</v>
      </c>
      <c r="AU238" s="212" t="s">
        <v>83</v>
      </c>
      <c r="AY238" s="211" t="s">
        <v>135</v>
      </c>
      <c r="BK238" s="213">
        <f>SUM(BK239:BK245)</f>
        <v>0</v>
      </c>
    </row>
    <row r="239" s="2" customFormat="1" ht="24.15" customHeight="1">
      <c r="A239" s="35"/>
      <c r="B239" s="36"/>
      <c r="C239" s="216" t="s">
        <v>747</v>
      </c>
      <c r="D239" s="216" t="s">
        <v>138</v>
      </c>
      <c r="E239" s="217" t="s">
        <v>748</v>
      </c>
      <c r="F239" s="218" t="s">
        <v>749</v>
      </c>
      <c r="G239" s="219" t="s">
        <v>141</v>
      </c>
      <c r="H239" s="220">
        <v>261.36000000000001</v>
      </c>
      <c r="I239" s="221"/>
      <c r="J239" s="222">
        <f>ROUND(I239*H239,2)</f>
        <v>0</v>
      </c>
      <c r="K239" s="223"/>
      <c r="L239" s="41"/>
      <c r="M239" s="224" t="s">
        <v>1</v>
      </c>
      <c r="N239" s="225" t="s">
        <v>41</v>
      </c>
      <c r="O239" s="88"/>
      <c r="P239" s="226">
        <f>O239*H239</f>
        <v>0</v>
      </c>
      <c r="Q239" s="226">
        <v>0</v>
      </c>
      <c r="R239" s="226">
        <f>Q239*H239</f>
        <v>0</v>
      </c>
      <c r="S239" s="226">
        <v>0</v>
      </c>
      <c r="T239" s="227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8" t="s">
        <v>203</v>
      </c>
      <c r="AT239" s="228" t="s">
        <v>138</v>
      </c>
      <c r="AU239" s="228" t="s">
        <v>143</v>
      </c>
      <c r="AY239" s="14" t="s">
        <v>135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14" t="s">
        <v>143</v>
      </c>
      <c r="BK239" s="229">
        <f>ROUND(I239*H239,2)</f>
        <v>0</v>
      </c>
      <c r="BL239" s="14" t="s">
        <v>203</v>
      </c>
      <c r="BM239" s="228" t="s">
        <v>750</v>
      </c>
    </row>
    <row r="240" s="2" customFormat="1" ht="24.15" customHeight="1">
      <c r="A240" s="35"/>
      <c r="B240" s="36"/>
      <c r="C240" s="230" t="s">
        <v>751</v>
      </c>
      <c r="D240" s="230" t="s">
        <v>160</v>
      </c>
      <c r="E240" s="231" t="s">
        <v>752</v>
      </c>
      <c r="F240" s="232" t="s">
        <v>753</v>
      </c>
      <c r="G240" s="233" t="s">
        <v>141</v>
      </c>
      <c r="H240" s="234">
        <v>274.428</v>
      </c>
      <c r="I240" s="235"/>
      <c r="J240" s="236">
        <f>ROUND(I240*H240,2)</f>
        <v>0</v>
      </c>
      <c r="K240" s="237"/>
      <c r="L240" s="238"/>
      <c r="M240" s="239" t="s">
        <v>1</v>
      </c>
      <c r="N240" s="240" t="s">
        <v>41</v>
      </c>
      <c r="O240" s="88"/>
      <c r="P240" s="226">
        <f>O240*H240</f>
        <v>0</v>
      </c>
      <c r="Q240" s="226">
        <v>0.0015</v>
      </c>
      <c r="R240" s="226">
        <f>Q240*H240</f>
        <v>0.41164200000000001</v>
      </c>
      <c r="S240" s="226">
        <v>0</v>
      </c>
      <c r="T240" s="227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28" t="s">
        <v>236</v>
      </c>
      <c r="AT240" s="228" t="s">
        <v>160</v>
      </c>
      <c r="AU240" s="228" t="s">
        <v>143</v>
      </c>
      <c r="AY240" s="14" t="s">
        <v>135</v>
      </c>
      <c r="BE240" s="229">
        <f>IF(N240="základní",J240,0)</f>
        <v>0</v>
      </c>
      <c r="BF240" s="229">
        <f>IF(N240="snížená",J240,0)</f>
        <v>0</v>
      </c>
      <c r="BG240" s="229">
        <f>IF(N240="zákl. přenesená",J240,0)</f>
        <v>0</v>
      </c>
      <c r="BH240" s="229">
        <f>IF(N240="sníž. přenesená",J240,0)</f>
        <v>0</v>
      </c>
      <c r="BI240" s="229">
        <f>IF(N240="nulová",J240,0)</f>
        <v>0</v>
      </c>
      <c r="BJ240" s="14" t="s">
        <v>143</v>
      </c>
      <c r="BK240" s="229">
        <f>ROUND(I240*H240,2)</f>
        <v>0</v>
      </c>
      <c r="BL240" s="14" t="s">
        <v>203</v>
      </c>
      <c r="BM240" s="228" t="s">
        <v>754</v>
      </c>
    </row>
    <row r="241" s="2" customFormat="1" ht="24.15" customHeight="1">
      <c r="A241" s="35"/>
      <c r="B241" s="36"/>
      <c r="C241" s="216" t="s">
        <v>755</v>
      </c>
      <c r="D241" s="216" t="s">
        <v>138</v>
      </c>
      <c r="E241" s="217" t="s">
        <v>756</v>
      </c>
      <c r="F241" s="218" t="s">
        <v>757</v>
      </c>
      <c r="G241" s="219" t="s">
        <v>141</v>
      </c>
      <c r="H241" s="220">
        <v>39.835000000000001</v>
      </c>
      <c r="I241" s="221"/>
      <c r="J241" s="222">
        <f>ROUND(I241*H241,2)</f>
        <v>0</v>
      </c>
      <c r="K241" s="223"/>
      <c r="L241" s="41"/>
      <c r="M241" s="224" t="s">
        <v>1</v>
      </c>
      <c r="N241" s="225" t="s">
        <v>41</v>
      </c>
      <c r="O241" s="88"/>
      <c r="P241" s="226">
        <f>O241*H241</f>
        <v>0</v>
      </c>
      <c r="Q241" s="226">
        <v>0.0060000000000000001</v>
      </c>
      <c r="R241" s="226">
        <f>Q241*H241</f>
        <v>0.23901</v>
      </c>
      <c r="S241" s="226">
        <v>0</v>
      </c>
      <c r="T241" s="227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28" t="s">
        <v>203</v>
      </c>
      <c r="AT241" s="228" t="s">
        <v>138</v>
      </c>
      <c r="AU241" s="228" t="s">
        <v>143</v>
      </c>
      <c r="AY241" s="14" t="s">
        <v>135</v>
      </c>
      <c r="BE241" s="229">
        <f>IF(N241="základní",J241,0)</f>
        <v>0</v>
      </c>
      <c r="BF241" s="229">
        <f>IF(N241="snížená",J241,0)</f>
        <v>0</v>
      </c>
      <c r="BG241" s="229">
        <f>IF(N241="zákl. přenesená",J241,0)</f>
        <v>0</v>
      </c>
      <c r="BH241" s="229">
        <f>IF(N241="sníž. přenesená",J241,0)</f>
        <v>0</v>
      </c>
      <c r="BI241" s="229">
        <f>IF(N241="nulová",J241,0)</f>
        <v>0</v>
      </c>
      <c r="BJ241" s="14" t="s">
        <v>143</v>
      </c>
      <c r="BK241" s="229">
        <f>ROUND(I241*H241,2)</f>
        <v>0</v>
      </c>
      <c r="BL241" s="14" t="s">
        <v>203</v>
      </c>
      <c r="BM241" s="228" t="s">
        <v>758</v>
      </c>
    </row>
    <row r="242" s="2" customFormat="1" ht="24.15" customHeight="1">
      <c r="A242" s="35"/>
      <c r="B242" s="36"/>
      <c r="C242" s="230" t="s">
        <v>759</v>
      </c>
      <c r="D242" s="230" t="s">
        <v>160</v>
      </c>
      <c r="E242" s="231" t="s">
        <v>317</v>
      </c>
      <c r="F242" s="232" t="s">
        <v>318</v>
      </c>
      <c r="G242" s="233" t="s">
        <v>141</v>
      </c>
      <c r="H242" s="234">
        <v>39.835000000000001</v>
      </c>
      <c r="I242" s="235"/>
      <c r="J242" s="236">
        <f>ROUND(I242*H242,2)</f>
        <v>0</v>
      </c>
      <c r="K242" s="237"/>
      <c r="L242" s="238"/>
      <c r="M242" s="239" t="s">
        <v>1</v>
      </c>
      <c r="N242" s="240" t="s">
        <v>41</v>
      </c>
      <c r="O242" s="88"/>
      <c r="P242" s="226">
        <f>O242*H242</f>
        <v>0</v>
      </c>
      <c r="Q242" s="226">
        <v>0.0030000000000000001</v>
      </c>
      <c r="R242" s="226">
        <f>Q242*H242</f>
        <v>0.119505</v>
      </c>
      <c r="S242" s="226">
        <v>0</v>
      </c>
      <c r="T242" s="227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28" t="s">
        <v>236</v>
      </c>
      <c r="AT242" s="228" t="s">
        <v>160</v>
      </c>
      <c r="AU242" s="228" t="s">
        <v>143</v>
      </c>
      <c r="AY242" s="14" t="s">
        <v>135</v>
      </c>
      <c r="BE242" s="229">
        <f>IF(N242="základní",J242,0)</f>
        <v>0</v>
      </c>
      <c r="BF242" s="229">
        <f>IF(N242="snížená",J242,0)</f>
        <v>0</v>
      </c>
      <c r="BG242" s="229">
        <f>IF(N242="zákl. přenesená",J242,0)</f>
        <v>0</v>
      </c>
      <c r="BH242" s="229">
        <f>IF(N242="sníž. přenesená",J242,0)</f>
        <v>0</v>
      </c>
      <c r="BI242" s="229">
        <f>IF(N242="nulová",J242,0)</f>
        <v>0</v>
      </c>
      <c r="BJ242" s="14" t="s">
        <v>143</v>
      </c>
      <c r="BK242" s="229">
        <f>ROUND(I242*H242,2)</f>
        <v>0</v>
      </c>
      <c r="BL242" s="14" t="s">
        <v>203</v>
      </c>
      <c r="BM242" s="228" t="s">
        <v>760</v>
      </c>
    </row>
    <row r="243" s="2" customFormat="1" ht="24.15" customHeight="1">
      <c r="A243" s="35"/>
      <c r="B243" s="36"/>
      <c r="C243" s="216" t="s">
        <v>761</v>
      </c>
      <c r="D243" s="216" t="s">
        <v>138</v>
      </c>
      <c r="E243" s="217" t="s">
        <v>762</v>
      </c>
      <c r="F243" s="218" t="s">
        <v>763</v>
      </c>
      <c r="G243" s="219" t="s">
        <v>141</v>
      </c>
      <c r="H243" s="220">
        <v>413.11000000000001</v>
      </c>
      <c r="I243" s="221"/>
      <c r="J243" s="222">
        <f>ROUND(I243*H243,2)</f>
        <v>0</v>
      </c>
      <c r="K243" s="223"/>
      <c r="L243" s="41"/>
      <c r="M243" s="224" t="s">
        <v>1</v>
      </c>
      <c r="N243" s="225" t="s">
        <v>41</v>
      </c>
      <c r="O243" s="88"/>
      <c r="P243" s="226">
        <f>O243*H243</f>
        <v>0</v>
      </c>
      <c r="Q243" s="226">
        <v>0.00010000000000000001</v>
      </c>
      <c r="R243" s="226">
        <f>Q243*H243</f>
        <v>0.041311</v>
      </c>
      <c r="S243" s="226">
        <v>0</v>
      </c>
      <c r="T243" s="227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8" t="s">
        <v>203</v>
      </c>
      <c r="AT243" s="228" t="s">
        <v>138</v>
      </c>
      <c r="AU243" s="228" t="s">
        <v>143</v>
      </c>
      <c r="AY243" s="14" t="s">
        <v>135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14" t="s">
        <v>143</v>
      </c>
      <c r="BK243" s="229">
        <f>ROUND(I243*H243,2)</f>
        <v>0</v>
      </c>
      <c r="BL243" s="14" t="s">
        <v>203</v>
      </c>
      <c r="BM243" s="228" t="s">
        <v>764</v>
      </c>
    </row>
    <row r="244" s="2" customFormat="1" ht="33" customHeight="1">
      <c r="A244" s="35"/>
      <c r="B244" s="36"/>
      <c r="C244" s="230" t="s">
        <v>765</v>
      </c>
      <c r="D244" s="230" t="s">
        <v>160</v>
      </c>
      <c r="E244" s="231" t="s">
        <v>766</v>
      </c>
      <c r="F244" s="232" t="s">
        <v>767</v>
      </c>
      <c r="G244" s="233" t="s">
        <v>141</v>
      </c>
      <c r="H244" s="234">
        <v>433.76600000000002</v>
      </c>
      <c r="I244" s="235"/>
      <c r="J244" s="236">
        <f>ROUND(I244*H244,2)</f>
        <v>0</v>
      </c>
      <c r="K244" s="237"/>
      <c r="L244" s="238"/>
      <c r="M244" s="239" t="s">
        <v>1</v>
      </c>
      <c r="N244" s="240" t="s">
        <v>41</v>
      </c>
      <c r="O244" s="88"/>
      <c r="P244" s="226">
        <f>O244*H244</f>
        <v>0</v>
      </c>
      <c r="Q244" s="226">
        <v>0.02</v>
      </c>
      <c r="R244" s="226">
        <f>Q244*H244</f>
        <v>8.675320000000001</v>
      </c>
      <c r="S244" s="226">
        <v>0</v>
      </c>
      <c r="T244" s="227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28" t="s">
        <v>236</v>
      </c>
      <c r="AT244" s="228" t="s">
        <v>160</v>
      </c>
      <c r="AU244" s="228" t="s">
        <v>143</v>
      </c>
      <c r="AY244" s="14" t="s">
        <v>135</v>
      </c>
      <c r="BE244" s="229">
        <f>IF(N244="základní",J244,0)</f>
        <v>0</v>
      </c>
      <c r="BF244" s="229">
        <f>IF(N244="snížená",J244,0)</f>
        <v>0</v>
      </c>
      <c r="BG244" s="229">
        <f>IF(N244="zákl. přenesená",J244,0)</f>
        <v>0</v>
      </c>
      <c r="BH244" s="229">
        <f>IF(N244="sníž. přenesená",J244,0)</f>
        <v>0</v>
      </c>
      <c r="BI244" s="229">
        <f>IF(N244="nulová",J244,0)</f>
        <v>0</v>
      </c>
      <c r="BJ244" s="14" t="s">
        <v>143</v>
      </c>
      <c r="BK244" s="229">
        <f>ROUND(I244*H244,2)</f>
        <v>0</v>
      </c>
      <c r="BL244" s="14" t="s">
        <v>203</v>
      </c>
      <c r="BM244" s="228" t="s">
        <v>768</v>
      </c>
    </row>
    <row r="245" s="2" customFormat="1" ht="24.15" customHeight="1">
      <c r="A245" s="35"/>
      <c r="B245" s="36"/>
      <c r="C245" s="216" t="s">
        <v>769</v>
      </c>
      <c r="D245" s="216" t="s">
        <v>138</v>
      </c>
      <c r="E245" s="217" t="s">
        <v>356</v>
      </c>
      <c r="F245" s="218" t="s">
        <v>357</v>
      </c>
      <c r="G245" s="219" t="s">
        <v>206</v>
      </c>
      <c r="H245" s="220">
        <v>9.4870000000000001</v>
      </c>
      <c r="I245" s="221"/>
      <c r="J245" s="222">
        <f>ROUND(I245*H245,2)</f>
        <v>0</v>
      </c>
      <c r="K245" s="223"/>
      <c r="L245" s="41"/>
      <c r="M245" s="224" t="s">
        <v>1</v>
      </c>
      <c r="N245" s="225" t="s">
        <v>41</v>
      </c>
      <c r="O245" s="88"/>
      <c r="P245" s="226">
        <f>O245*H245</f>
        <v>0</v>
      </c>
      <c r="Q245" s="226">
        <v>0</v>
      </c>
      <c r="R245" s="226">
        <f>Q245*H245</f>
        <v>0</v>
      </c>
      <c r="S245" s="226">
        <v>0</v>
      </c>
      <c r="T245" s="227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28" t="s">
        <v>203</v>
      </c>
      <c r="AT245" s="228" t="s">
        <v>138</v>
      </c>
      <c r="AU245" s="228" t="s">
        <v>143</v>
      </c>
      <c r="AY245" s="14" t="s">
        <v>135</v>
      </c>
      <c r="BE245" s="229">
        <f>IF(N245="základní",J245,0)</f>
        <v>0</v>
      </c>
      <c r="BF245" s="229">
        <f>IF(N245="snížená",J245,0)</f>
        <v>0</v>
      </c>
      <c r="BG245" s="229">
        <f>IF(N245="zákl. přenesená",J245,0)</f>
        <v>0</v>
      </c>
      <c r="BH245" s="229">
        <f>IF(N245="sníž. přenesená",J245,0)</f>
        <v>0</v>
      </c>
      <c r="BI245" s="229">
        <f>IF(N245="nulová",J245,0)</f>
        <v>0</v>
      </c>
      <c r="BJ245" s="14" t="s">
        <v>143</v>
      </c>
      <c r="BK245" s="229">
        <f>ROUND(I245*H245,2)</f>
        <v>0</v>
      </c>
      <c r="BL245" s="14" t="s">
        <v>203</v>
      </c>
      <c r="BM245" s="228" t="s">
        <v>770</v>
      </c>
    </row>
    <row r="246" s="12" customFormat="1" ht="22.8" customHeight="1">
      <c r="A246" s="12"/>
      <c r="B246" s="200"/>
      <c r="C246" s="201"/>
      <c r="D246" s="202" t="s">
        <v>74</v>
      </c>
      <c r="E246" s="214" t="s">
        <v>771</v>
      </c>
      <c r="F246" s="214" t="s">
        <v>772</v>
      </c>
      <c r="G246" s="201"/>
      <c r="H246" s="201"/>
      <c r="I246" s="204"/>
      <c r="J246" s="215">
        <f>BK246</f>
        <v>0</v>
      </c>
      <c r="K246" s="201"/>
      <c r="L246" s="206"/>
      <c r="M246" s="207"/>
      <c r="N246" s="208"/>
      <c r="O246" s="208"/>
      <c r="P246" s="209">
        <f>SUM(P247:P250)</f>
        <v>0</v>
      </c>
      <c r="Q246" s="208"/>
      <c r="R246" s="209">
        <f>SUM(R247:R250)</f>
        <v>1.6206099000000001</v>
      </c>
      <c r="S246" s="208"/>
      <c r="T246" s="210">
        <f>SUM(T247:T250)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11" t="s">
        <v>143</v>
      </c>
      <c r="AT246" s="212" t="s">
        <v>74</v>
      </c>
      <c r="AU246" s="212" t="s">
        <v>83</v>
      </c>
      <c r="AY246" s="211" t="s">
        <v>135</v>
      </c>
      <c r="BK246" s="213">
        <f>SUM(BK247:BK250)</f>
        <v>0</v>
      </c>
    </row>
    <row r="247" s="2" customFormat="1" ht="44.25" customHeight="1">
      <c r="A247" s="35"/>
      <c r="B247" s="36"/>
      <c r="C247" s="216" t="s">
        <v>773</v>
      </c>
      <c r="D247" s="216" t="s">
        <v>138</v>
      </c>
      <c r="E247" s="217" t="s">
        <v>774</v>
      </c>
      <c r="F247" s="218" t="s">
        <v>775</v>
      </c>
      <c r="G247" s="219" t="s">
        <v>141</v>
      </c>
      <c r="H247" s="220">
        <v>70.379999999999995</v>
      </c>
      <c r="I247" s="221"/>
      <c r="J247" s="222">
        <f>ROUND(I247*H247,2)</f>
        <v>0</v>
      </c>
      <c r="K247" s="223"/>
      <c r="L247" s="41"/>
      <c r="M247" s="224" t="s">
        <v>1</v>
      </c>
      <c r="N247" s="225" t="s">
        <v>41</v>
      </c>
      <c r="O247" s="88"/>
      <c r="P247" s="226">
        <f>O247*H247</f>
        <v>0</v>
      </c>
      <c r="Q247" s="226">
        <v>0.020449999999999999</v>
      </c>
      <c r="R247" s="226">
        <f>Q247*H247</f>
        <v>1.439271</v>
      </c>
      <c r="S247" s="226">
        <v>0</v>
      </c>
      <c r="T247" s="227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28" t="s">
        <v>203</v>
      </c>
      <c r="AT247" s="228" t="s">
        <v>138</v>
      </c>
      <c r="AU247" s="228" t="s">
        <v>143</v>
      </c>
      <c r="AY247" s="14" t="s">
        <v>135</v>
      </c>
      <c r="BE247" s="229">
        <f>IF(N247="základní",J247,0)</f>
        <v>0</v>
      </c>
      <c r="BF247" s="229">
        <f>IF(N247="snížená",J247,0)</f>
        <v>0</v>
      </c>
      <c r="BG247" s="229">
        <f>IF(N247="zákl. přenesená",J247,0)</f>
        <v>0</v>
      </c>
      <c r="BH247" s="229">
        <f>IF(N247="sníž. přenesená",J247,0)</f>
        <v>0</v>
      </c>
      <c r="BI247" s="229">
        <f>IF(N247="nulová",J247,0)</f>
        <v>0</v>
      </c>
      <c r="BJ247" s="14" t="s">
        <v>143</v>
      </c>
      <c r="BK247" s="229">
        <f>ROUND(I247*H247,2)</f>
        <v>0</v>
      </c>
      <c r="BL247" s="14" t="s">
        <v>203</v>
      </c>
      <c r="BM247" s="228" t="s">
        <v>776</v>
      </c>
    </row>
    <row r="248" s="2" customFormat="1" ht="24.15" customHeight="1">
      <c r="A248" s="35"/>
      <c r="B248" s="36"/>
      <c r="C248" s="216" t="s">
        <v>777</v>
      </c>
      <c r="D248" s="216" t="s">
        <v>138</v>
      </c>
      <c r="E248" s="217" t="s">
        <v>778</v>
      </c>
      <c r="F248" s="218" t="s">
        <v>779</v>
      </c>
      <c r="G248" s="219" t="s">
        <v>141</v>
      </c>
      <c r="H248" s="220">
        <v>3.0499999999999998</v>
      </c>
      <c r="I248" s="221"/>
      <c r="J248" s="222">
        <f>ROUND(I248*H248,2)</f>
        <v>0</v>
      </c>
      <c r="K248" s="223"/>
      <c r="L248" s="41"/>
      <c r="M248" s="224" t="s">
        <v>1</v>
      </c>
      <c r="N248" s="225" t="s">
        <v>41</v>
      </c>
      <c r="O248" s="88"/>
      <c r="P248" s="226">
        <f>O248*H248</f>
        <v>0</v>
      </c>
      <c r="Q248" s="226">
        <v>0.01627</v>
      </c>
      <c r="R248" s="226">
        <f>Q248*H248</f>
        <v>0.049623499999999994</v>
      </c>
      <c r="S248" s="226">
        <v>0</v>
      </c>
      <c r="T248" s="227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28" t="s">
        <v>203</v>
      </c>
      <c r="AT248" s="228" t="s">
        <v>138</v>
      </c>
      <c r="AU248" s="228" t="s">
        <v>143</v>
      </c>
      <c r="AY248" s="14" t="s">
        <v>135</v>
      </c>
      <c r="BE248" s="229">
        <f>IF(N248="základní",J248,0)</f>
        <v>0</v>
      </c>
      <c r="BF248" s="229">
        <f>IF(N248="snížená",J248,0)</f>
        <v>0</v>
      </c>
      <c r="BG248" s="229">
        <f>IF(N248="zákl. přenesená",J248,0)</f>
        <v>0</v>
      </c>
      <c r="BH248" s="229">
        <f>IF(N248="sníž. přenesená",J248,0)</f>
        <v>0</v>
      </c>
      <c r="BI248" s="229">
        <f>IF(N248="nulová",J248,0)</f>
        <v>0</v>
      </c>
      <c r="BJ248" s="14" t="s">
        <v>143</v>
      </c>
      <c r="BK248" s="229">
        <f>ROUND(I248*H248,2)</f>
        <v>0</v>
      </c>
      <c r="BL248" s="14" t="s">
        <v>203</v>
      </c>
      <c r="BM248" s="228" t="s">
        <v>780</v>
      </c>
    </row>
    <row r="249" s="2" customFormat="1" ht="49.05" customHeight="1">
      <c r="A249" s="35"/>
      <c r="B249" s="36"/>
      <c r="C249" s="216" t="s">
        <v>781</v>
      </c>
      <c r="D249" s="216" t="s">
        <v>138</v>
      </c>
      <c r="E249" s="217" t="s">
        <v>782</v>
      </c>
      <c r="F249" s="218" t="s">
        <v>783</v>
      </c>
      <c r="G249" s="219" t="s">
        <v>141</v>
      </c>
      <c r="H249" s="220">
        <v>3.8900000000000001</v>
      </c>
      <c r="I249" s="221"/>
      <c r="J249" s="222">
        <f>ROUND(I249*H249,2)</f>
        <v>0</v>
      </c>
      <c r="K249" s="223"/>
      <c r="L249" s="41"/>
      <c r="M249" s="224" t="s">
        <v>1</v>
      </c>
      <c r="N249" s="225" t="s">
        <v>41</v>
      </c>
      <c r="O249" s="88"/>
      <c r="P249" s="226">
        <f>O249*H249</f>
        <v>0</v>
      </c>
      <c r="Q249" s="226">
        <v>0.033860000000000001</v>
      </c>
      <c r="R249" s="226">
        <f>Q249*H249</f>
        <v>0.13171540000000001</v>
      </c>
      <c r="S249" s="226">
        <v>0</v>
      </c>
      <c r="T249" s="227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28" t="s">
        <v>203</v>
      </c>
      <c r="AT249" s="228" t="s">
        <v>138</v>
      </c>
      <c r="AU249" s="228" t="s">
        <v>143</v>
      </c>
      <c r="AY249" s="14" t="s">
        <v>135</v>
      </c>
      <c r="BE249" s="229">
        <f>IF(N249="základní",J249,0)</f>
        <v>0</v>
      </c>
      <c r="BF249" s="229">
        <f>IF(N249="snížená",J249,0)</f>
        <v>0</v>
      </c>
      <c r="BG249" s="229">
        <f>IF(N249="zákl. přenesená",J249,0)</f>
        <v>0</v>
      </c>
      <c r="BH249" s="229">
        <f>IF(N249="sníž. přenesená",J249,0)</f>
        <v>0</v>
      </c>
      <c r="BI249" s="229">
        <f>IF(N249="nulová",J249,0)</f>
        <v>0</v>
      </c>
      <c r="BJ249" s="14" t="s">
        <v>143</v>
      </c>
      <c r="BK249" s="229">
        <f>ROUND(I249*H249,2)</f>
        <v>0</v>
      </c>
      <c r="BL249" s="14" t="s">
        <v>203</v>
      </c>
      <c r="BM249" s="228" t="s">
        <v>784</v>
      </c>
    </row>
    <row r="250" s="2" customFormat="1" ht="24.15" customHeight="1">
      <c r="A250" s="35"/>
      <c r="B250" s="36"/>
      <c r="C250" s="216" t="s">
        <v>785</v>
      </c>
      <c r="D250" s="216" t="s">
        <v>138</v>
      </c>
      <c r="E250" s="217" t="s">
        <v>786</v>
      </c>
      <c r="F250" s="218" t="s">
        <v>787</v>
      </c>
      <c r="G250" s="219" t="s">
        <v>206</v>
      </c>
      <c r="H250" s="220">
        <v>1.621</v>
      </c>
      <c r="I250" s="221"/>
      <c r="J250" s="222">
        <f>ROUND(I250*H250,2)</f>
        <v>0</v>
      </c>
      <c r="K250" s="223"/>
      <c r="L250" s="41"/>
      <c r="M250" s="224" t="s">
        <v>1</v>
      </c>
      <c r="N250" s="225" t="s">
        <v>41</v>
      </c>
      <c r="O250" s="88"/>
      <c r="P250" s="226">
        <f>O250*H250</f>
        <v>0</v>
      </c>
      <c r="Q250" s="226">
        <v>0</v>
      </c>
      <c r="R250" s="226">
        <f>Q250*H250</f>
        <v>0</v>
      </c>
      <c r="S250" s="226">
        <v>0</v>
      </c>
      <c r="T250" s="227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28" t="s">
        <v>203</v>
      </c>
      <c r="AT250" s="228" t="s">
        <v>138</v>
      </c>
      <c r="AU250" s="228" t="s">
        <v>143</v>
      </c>
      <c r="AY250" s="14" t="s">
        <v>135</v>
      </c>
      <c r="BE250" s="229">
        <f>IF(N250="základní",J250,0)</f>
        <v>0</v>
      </c>
      <c r="BF250" s="229">
        <f>IF(N250="snížená",J250,0)</f>
        <v>0</v>
      </c>
      <c r="BG250" s="229">
        <f>IF(N250="zákl. přenesená",J250,0)</f>
        <v>0</v>
      </c>
      <c r="BH250" s="229">
        <f>IF(N250="sníž. přenesená",J250,0)</f>
        <v>0</v>
      </c>
      <c r="BI250" s="229">
        <f>IF(N250="nulová",J250,0)</f>
        <v>0</v>
      </c>
      <c r="BJ250" s="14" t="s">
        <v>143</v>
      </c>
      <c r="BK250" s="229">
        <f>ROUND(I250*H250,2)</f>
        <v>0</v>
      </c>
      <c r="BL250" s="14" t="s">
        <v>203</v>
      </c>
      <c r="BM250" s="228" t="s">
        <v>788</v>
      </c>
    </row>
    <row r="251" s="12" customFormat="1" ht="22.8" customHeight="1">
      <c r="A251" s="12"/>
      <c r="B251" s="200"/>
      <c r="C251" s="201"/>
      <c r="D251" s="202" t="s">
        <v>74</v>
      </c>
      <c r="E251" s="214" t="s">
        <v>414</v>
      </c>
      <c r="F251" s="214" t="s">
        <v>415</v>
      </c>
      <c r="G251" s="201"/>
      <c r="H251" s="201"/>
      <c r="I251" s="204"/>
      <c r="J251" s="215">
        <f>BK251</f>
        <v>0</v>
      </c>
      <c r="K251" s="201"/>
      <c r="L251" s="206"/>
      <c r="M251" s="207"/>
      <c r="N251" s="208"/>
      <c r="O251" s="208"/>
      <c r="P251" s="209">
        <f>SUM(P252:P257)</f>
        <v>0</v>
      </c>
      <c r="Q251" s="208"/>
      <c r="R251" s="209">
        <f>SUM(R252:R257)</f>
        <v>1.8128146000000001</v>
      </c>
      <c r="S251" s="208"/>
      <c r="T251" s="210">
        <f>SUM(T252:T257)</f>
        <v>0.72233930000000002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11" t="s">
        <v>143</v>
      </c>
      <c r="AT251" s="212" t="s">
        <v>74</v>
      </c>
      <c r="AU251" s="212" t="s">
        <v>83</v>
      </c>
      <c r="AY251" s="211" t="s">
        <v>135</v>
      </c>
      <c r="BK251" s="213">
        <f>SUM(BK252:BK257)</f>
        <v>0</v>
      </c>
    </row>
    <row r="252" s="2" customFormat="1" ht="16.5" customHeight="1">
      <c r="A252" s="35"/>
      <c r="B252" s="36"/>
      <c r="C252" s="216" t="s">
        <v>789</v>
      </c>
      <c r="D252" s="216" t="s">
        <v>138</v>
      </c>
      <c r="E252" s="217" t="s">
        <v>790</v>
      </c>
      <c r="F252" s="218" t="s">
        <v>791</v>
      </c>
      <c r="G252" s="219" t="s">
        <v>141</v>
      </c>
      <c r="H252" s="220">
        <v>3.0499999999999998</v>
      </c>
      <c r="I252" s="221"/>
      <c r="J252" s="222">
        <f>ROUND(I252*H252,2)</f>
        <v>0</v>
      </c>
      <c r="K252" s="223"/>
      <c r="L252" s="41"/>
      <c r="M252" s="224" t="s">
        <v>1</v>
      </c>
      <c r="N252" s="225" t="s">
        <v>41</v>
      </c>
      <c r="O252" s="88"/>
      <c r="P252" s="226">
        <f>O252*H252</f>
        <v>0</v>
      </c>
      <c r="Q252" s="226">
        <v>0</v>
      </c>
      <c r="R252" s="226">
        <f>Q252*H252</f>
        <v>0</v>
      </c>
      <c r="S252" s="226">
        <v>0.00594</v>
      </c>
      <c r="T252" s="227">
        <f>S252*H252</f>
        <v>0.018116999999999998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28" t="s">
        <v>142</v>
      </c>
      <c r="AT252" s="228" t="s">
        <v>138</v>
      </c>
      <c r="AU252" s="228" t="s">
        <v>143</v>
      </c>
      <c r="AY252" s="14" t="s">
        <v>135</v>
      </c>
      <c r="BE252" s="229">
        <f>IF(N252="základní",J252,0)</f>
        <v>0</v>
      </c>
      <c r="BF252" s="229">
        <f>IF(N252="snížená",J252,0)</f>
        <v>0</v>
      </c>
      <c r="BG252" s="229">
        <f>IF(N252="zákl. přenesená",J252,0)</f>
        <v>0</v>
      </c>
      <c r="BH252" s="229">
        <f>IF(N252="sníž. přenesená",J252,0)</f>
        <v>0</v>
      </c>
      <c r="BI252" s="229">
        <f>IF(N252="nulová",J252,0)</f>
        <v>0</v>
      </c>
      <c r="BJ252" s="14" t="s">
        <v>143</v>
      </c>
      <c r="BK252" s="229">
        <f>ROUND(I252*H252,2)</f>
        <v>0</v>
      </c>
      <c r="BL252" s="14" t="s">
        <v>142</v>
      </c>
      <c r="BM252" s="228" t="s">
        <v>792</v>
      </c>
    </row>
    <row r="253" s="2" customFormat="1" ht="16.5" customHeight="1">
      <c r="A253" s="35"/>
      <c r="B253" s="36"/>
      <c r="C253" s="216" t="s">
        <v>793</v>
      </c>
      <c r="D253" s="216" t="s">
        <v>138</v>
      </c>
      <c r="E253" s="217" t="s">
        <v>794</v>
      </c>
      <c r="F253" s="218" t="s">
        <v>795</v>
      </c>
      <c r="G253" s="219" t="s">
        <v>265</v>
      </c>
      <c r="H253" s="220">
        <v>421.69</v>
      </c>
      <c r="I253" s="221"/>
      <c r="J253" s="222">
        <f>ROUND(I253*H253,2)</f>
        <v>0</v>
      </c>
      <c r="K253" s="223"/>
      <c r="L253" s="41"/>
      <c r="M253" s="224" t="s">
        <v>1</v>
      </c>
      <c r="N253" s="225" t="s">
        <v>41</v>
      </c>
      <c r="O253" s="88"/>
      <c r="P253" s="226">
        <f>O253*H253</f>
        <v>0</v>
      </c>
      <c r="Q253" s="226">
        <v>0</v>
      </c>
      <c r="R253" s="226">
        <f>Q253*H253</f>
        <v>0</v>
      </c>
      <c r="S253" s="226">
        <v>0.00167</v>
      </c>
      <c r="T253" s="227">
        <f>S253*H253</f>
        <v>0.70422229999999997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28" t="s">
        <v>203</v>
      </c>
      <c r="AT253" s="228" t="s">
        <v>138</v>
      </c>
      <c r="AU253" s="228" t="s">
        <v>143</v>
      </c>
      <c r="AY253" s="14" t="s">
        <v>135</v>
      </c>
      <c r="BE253" s="229">
        <f>IF(N253="základní",J253,0)</f>
        <v>0</v>
      </c>
      <c r="BF253" s="229">
        <f>IF(N253="snížená",J253,0)</f>
        <v>0</v>
      </c>
      <c r="BG253" s="229">
        <f>IF(N253="zákl. přenesená",J253,0)</f>
        <v>0</v>
      </c>
      <c r="BH253" s="229">
        <f>IF(N253="sníž. přenesená",J253,0)</f>
        <v>0</v>
      </c>
      <c r="BI253" s="229">
        <f>IF(N253="nulová",J253,0)</f>
        <v>0</v>
      </c>
      <c r="BJ253" s="14" t="s">
        <v>143</v>
      </c>
      <c r="BK253" s="229">
        <f>ROUND(I253*H253,2)</f>
        <v>0</v>
      </c>
      <c r="BL253" s="14" t="s">
        <v>203</v>
      </c>
      <c r="BM253" s="228" t="s">
        <v>796</v>
      </c>
    </row>
    <row r="254" s="2" customFormat="1" ht="33" customHeight="1">
      <c r="A254" s="35"/>
      <c r="B254" s="36"/>
      <c r="C254" s="216" t="s">
        <v>797</v>
      </c>
      <c r="D254" s="216" t="s">
        <v>138</v>
      </c>
      <c r="E254" s="217" t="s">
        <v>798</v>
      </c>
      <c r="F254" s="218" t="s">
        <v>799</v>
      </c>
      <c r="G254" s="219" t="s">
        <v>141</v>
      </c>
      <c r="H254" s="220">
        <v>3.0499999999999998</v>
      </c>
      <c r="I254" s="221"/>
      <c r="J254" s="222">
        <f>ROUND(I254*H254,2)</f>
        <v>0</v>
      </c>
      <c r="K254" s="223"/>
      <c r="L254" s="41"/>
      <c r="M254" s="224" t="s">
        <v>1</v>
      </c>
      <c r="N254" s="225" t="s">
        <v>41</v>
      </c>
      <c r="O254" s="88"/>
      <c r="P254" s="226">
        <f>O254*H254</f>
        <v>0</v>
      </c>
      <c r="Q254" s="226">
        <v>0.0066</v>
      </c>
      <c r="R254" s="226">
        <f>Q254*H254</f>
        <v>0.020129999999999999</v>
      </c>
      <c r="S254" s="226">
        <v>0</v>
      </c>
      <c r="T254" s="227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28" t="s">
        <v>203</v>
      </c>
      <c r="AT254" s="228" t="s">
        <v>138</v>
      </c>
      <c r="AU254" s="228" t="s">
        <v>143</v>
      </c>
      <c r="AY254" s="14" t="s">
        <v>135</v>
      </c>
      <c r="BE254" s="229">
        <f>IF(N254="základní",J254,0)</f>
        <v>0</v>
      </c>
      <c r="BF254" s="229">
        <f>IF(N254="snížená",J254,0)</f>
        <v>0</v>
      </c>
      <c r="BG254" s="229">
        <f>IF(N254="zákl. přenesená",J254,0)</f>
        <v>0</v>
      </c>
      <c r="BH254" s="229">
        <f>IF(N254="sníž. přenesená",J254,0)</f>
        <v>0</v>
      </c>
      <c r="BI254" s="229">
        <f>IF(N254="nulová",J254,0)</f>
        <v>0</v>
      </c>
      <c r="BJ254" s="14" t="s">
        <v>143</v>
      </c>
      <c r="BK254" s="229">
        <f>ROUND(I254*H254,2)</f>
        <v>0</v>
      </c>
      <c r="BL254" s="14" t="s">
        <v>203</v>
      </c>
      <c r="BM254" s="228" t="s">
        <v>800</v>
      </c>
    </row>
    <row r="255" s="2" customFormat="1" ht="24.15" customHeight="1">
      <c r="A255" s="35"/>
      <c r="B255" s="36"/>
      <c r="C255" s="216" t="s">
        <v>801</v>
      </c>
      <c r="D255" s="216" t="s">
        <v>138</v>
      </c>
      <c r="E255" s="217" t="s">
        <v>802</v>
      </c>
      <c r="F255" s="218" t="s">
        <v>803</v>
      </c>
      <c r="G255" s="219" t="s">
        <v>265</v>
      </c>
      <c r="H255" s="220">
        <v>23.050000000000001</v>
      </c>
      <c r="I255" s="221"/>
      <c r="J255" s="222">
        <f>ROUND(I255*H255,2)</f>
        <v>0</v>
      </c>
      <c r="K255" s="223"/>
      <c r="L255" s="41"/>
      <c r="M255" s="224" t="s">
        <v>1</v>
      </c>
      <c r="N255" s="225" t="s">
        <v>41</v>
      </c>
      <c r="O255" s="88"/>
      <c r="P255" s="226">
        <f>O255*H255</f>
        <v>0</v>
      </c>
      <c r="Q255" s="226">
        <v>0.0035799999999999998</v>
      </c>
      <c r="R255" s="226">
        <f>Q255*H255</f>
        <v>0.082518999999999995</v>
      </c>
      <c r="S255" s="226">
        <v>0</v>
      </c>
      <c r="T255" s="227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28" t="s">
        <v>203</v>
      </c>
      <c r="AT255" s="228" t="s">
        <v>138</v>
      </c>
      <c r="AU255" s="228" t="s">
        <v>143</v>
      </c>
      <c r="AY255" s="14" t="s">
        <v>135</v>
      </c>
      <c r="BE255" s="229">
        <f>IF(N255="základní",J255,0)</f>
        <v>0</v>
      </c>
      <c r="BF255" s="229">
        <f>IF(N255="snížená",J255,0)</f>
        <v>0</v>
      </c>
      <c r="BG255" s="229">
        <f>IF(N255="zákl. přenesená",J255,0)</f>
        <v>0</v>
      </c>
      <c r="BH255" s="229">
        <f>IF(N255="sníž. přenesená",J255,0)</f>
        <v>0</v>
      </c>
      <c r="BI255" s="229">
        <f>IF(N255="nulová",J255,0)</f>
        <v>0</v>
      </c>
      <c r="BJ255" s="14" t="s">
        <v>143</v>
      </c>
      <c r="BK255" s="229">
        <f>ROUND(I255*H255,2)</f>
        <v>0</v>
      </c>
      <c r="BL255" s="14" t="s">
        <v>203</v>
      </c>
      <c r="BM255" s="228" t="s">
        <v>804</v>
      </c>
    </row>
    <row r="256" s="2" customFormat="1" ht="24.15" customHeight="1">
      <c r="A256" s="35"/>
      <c r="B256" s="36"/>
      <c r="C256" s="216" t="s">
        <v>805</v>
      </c>
      <c r="D256" s="216" t="s">
        <v>138</v>
      </c>
      <c r="E256" s="217" t="s">
        <v>806</v>
      </c>
      <c r="F256" s="218" t="s">
        <v>807</v>
      </c>
      <c r="G256" s="219" t="s">
        <v>265</v>
      </c>
      <c r="H256" s="220">
        <v>398.63999999999999</v>
      </c>
      <c r="I256" s="221"/>
      <c r="J256" s="222">
        <f>ROUND(I256*H256,2)</f>
        <v>0</v>
      </c>
      <c r="K256" s="223"/>
      <c r="L256" s="41"/>
      <c r="M256" s="224" t="s">
        <v>1</v>
      </c>
      <c r="N256" s="225" t="s">
        <v>41</v>
      </c>
      <c r="O256" s="88"/>
      <c r="P256" s="226">
        <f>O256*H256</f>
        <v>0</v>
      </c>
      <c r="Q256" s="226">
        <v>0.0042900000000000004</v>
      </c>
      <c r="R256" s="226">
        <f>Q256*H256</f>
        <v>1.7101656000000001</v>
      </c>
      <c r="S256" s="226">
        <v>0</v>
      </c>
      <c r="T256" s="227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28" t="s">
        <v>203</v>
      </c>
      <c r="AT256" s="228" t="s">
        <v>138</v>
      </c>
      <c r="AU256" s="228" t="s">
        <v>143</v>
      </c>
      <c r="AY256" s="14" t="s">
        <v>135</v>
      </c>
      <c r="BE256" s="229">
        <f>IF(N256="základní",J256,0)</f>
        <v>0</v>
      </c>
      <c r="BF256" s="229">
        <f>IF(N256="snížená",J256,0)</f>
        <v>0</v>
      </c>
      <c r="BG256" s="229">
        <f>IF(N256="zákl. přenesená",J256,0)</f>
        <v>0</v>
      </c>
      <c r="BH256" s="229">
        <f>IF(N256="sníž. přenesená",J256,0)</f>
        <v>0</v>
      </c>
      <c r="BI256" s="229">
        <f>IF(N256="nulová",J256,0)</f>
        <v>0</v>
      </c>
      <c r="BJ256" s="14" t="s">
        <v>143</v>
      </c>
      <c r="BK256" s="229">
        <f>ROUND(I256*H256,2)</f>
        <v>0</v>
      </c>
      <c r="BL256" s="14" t="s">
        <v>203</v>
      </c>
      <c r="BM256" s="228" t="s">
        <v>808</v>
      </c>
    </row>
    <row r="257" s="2" customFormat="1" ht="24.15" customHeight="1">
      <c r="A257" s="35"/>
      <c r="B257" s="36"/>
      <c r="C257" s="216" t="s">
        <v>809</v>
      </c>
      <c r="D257" s="216" t="s">
        <v>138</v>
      </c>
      <c r="E257" s="217" t="s">
        <v>429</v>
      </c>
      <c r="F257" s="218" t="s">
        <v>430</v>
      </c>
      <c r="G257" s="219" t="s">
        <v>206</v>
      </c>
      <c r="H257" s="220">
        <v>1.8129999999999999</v>
      </c>
      <c r="I257" s="221"/>
      <c r="J257" s="222">
        <f>ROUND(I257*H257,2)</f>
        <v>0</v>
      </c>
      <c r="K257" s="223"/>
      <c r="L257" s="41"/>
      <c r="M257" s="224" t="s">
        <v>1</v>
      </c>
      <c r="N257" s="225" t="s">
        <v>41</v>
      </c>
      <c r="O257" s="88"/>
      <c r="P257" s="226">
        <f>O257*H257</f>
        <v>0</v>
      </c>
      <c r="Q257" s="226">
        <v>0</v>
      </c>
      <c r="R257" s="226">
        <f>Q257*H257</f>
        <v>0</v>
      </c>
      <c r="S257" s="226">
        <v>0</v>
      </c>
      <c r="T257" s="227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28" t="s">
        <v>203</v>
      </c>
      <c r="AT257" s="228" t="s">
        <v>138</v>
      </c>
      <c r="AU257" s="228" t="s">
        <v>143</v>
      </c>
      <c r="AY257" s="14" t="s">
        <v>135</v>
      </c>
      <c r="BE257" s="229">
        <f>IF(N257="základní",J257,0)</f>
        <v>0</v>
      </c>
      <c r="BF257" s="229">
        <f>IF(N257="snížená",J257,0)</f>
        <v>0</v>
      </c>
      <c r="BG257" s="229">
        <f>IF(N257="zákl. přenesená",J257,0)</f>
        <v>0</v>
      </c>
      <c r="BH257" s="229">
        <f>IF(N257="sníž. přenesená",J257,0)</f>
        <v>0</v>
      </c>
      <c r="BI257" s="229">
        <f>IF(N257="nulová",J257,0)</f>
        <v>0</v>
      </c>
      <c r="BJ257" s="14" t="s">
        <v>143</v>
      </c>
      <c r="BK257" s="229">
        <f>ROUND(I257*H257,2)</f>
        <v>0</v>
      </c>
      <c r="BL257" s="14" t="s">
        <v>203</v>
      </c>
      <c r="BM257" s="228" t="s">
        <v>810</v>
      </c>
    </row>
    <row r="258" s="12" customFormat="1" ht="22.8" customHeight="1">
      <c r="A258" s="12"/>
      <c r="B258" s="200"/>
      <c r="C258" s="201"/>
      <c r="D258" s="202" t="s">
        <v>74</v>
      </c>
      <c r="E258" s="214" t="s">
        <v>811</v>
      </c>
      <c r="F258" s="214" t="s">
        <v>812</v>
      </c>
      <c r="G258" s="201"/>
      <c r="H258" s="201"/>
      <c r="I258" s="204"/>
      <c r="J258" s="215">
        <f>BK258</f>
        <v>0</v>
      </c>
      <c r="K258" s="201"/>
      <c r="L258" s="206"/>
      <c r="M258" s="207"/>
      <c r="N258" s="208"/>
      <c r="O258" s="208"/>
      <c r="P258" s="209">
        <f>SUM(P259:P261)</f>
        <v>0</v>
      </c>
      <c r="Q258" s="208"/>
      <c r="R258" s="209">
        <f>SUM(R259:R261)</f>
        <v>0.0047274999999999999</v>
      </c>
      <c r="S258" s="208"/>
      <c r="T258" s="210">
        <f>SUM(T259:T261)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11" t="s">
        <v>143</v>
      </c>
      <c r="AT258" s="212" t="s">
        <v>74</v>
      </c>
      <c r="AU258" s="212" t="s">
        <v>83</v>
      </c>
      <c r="AY258" s="211" t="s">
        <v>135</v>
      </c>
      <c r="BK258" s="213">
        <f>SUM(BK259:BK261)</f>
        <v>0</v>
      </c>
    </row>
    <row r="259" s="2" customFormat="1" ht="37.8" customHeight="1">
      <c r="A259" s="35"/>
      <c r="B259" s="36"/>
      <c r="C259" s="216" t="s">
        <v>813</v>
      </c>
      <c r="D259" s="216" t="s">
        <v>138</v>
      </c>
      <c r="E259" s="217" t="s">
        <v>814</v>
      </c>
      <c r="F259" s="218" t="s">
        <v>815</v>
      </c>
      <c r="G259" s="219" t="s">
        <v>141</v>
      </c>
      <c r="H259" s="220">
        <v>3.0499999999999998</v>
      </c>
      <c r="I259" s="221"/>
      <c r="J259" s="222">
        <f>ROUND(I259*H259,2)</f>
        <v>0</v>
      </c>
      <c r="K259" s="223"/>
      <c r="L259" s="41"/>
      <c r="M259" s="224" t="s">
        <v>1</v>
      </c>
      <c r="N259" s="225" t="s">
        <v>41</v>
      </c>
      <c r="O259" s="88"/>
      <c r="P259" s="226">
        <f>O259*H259</f>
        <v>0</v>
      </c>
      <c r="Q259" s="226">
        <v>1.0000000000000001E-05</v>
      </c>
      <c r="R259" s="226">
        <f>Q259*H259</f>
        <v>3.0499999999999999E-05</v>
      </c>
      <c r="S259" s="226">
        <v>0</v>
      </c>
      <c r="T259" s="227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28" t="s">
        <v>203</v>
      </c>
      <c r="AT259" s="228" t="s">
        <v>138</v>
      </c>
      <c r="AU259" s="228" t="s">
        <v>143</v>
      </c>
      <c r="AY259" s="14" t="s">
        <v>135</v>
      </c>
      <c r="BE259" s="229">
        <f>IF(N259="základní",J259,0)</f>
        <v>0</v>
      </c>
      <c r="BF259" s="229">
        <f>IF(N259="snížená",J259,0)</f>
        <v>0</v>
      </c>
      <c r="BG259" s="229">
        <f>IF(N259="zákl. přenesená",J259,0)</f>
        <v>0</v>
      </c>
      <c r="BH259" s="229">
        <f>IF(N259="sníž. přenesená",J259,0)</f>
        <v>0</v>
      </c>
      <c r="BI259" s="229">
        <f>IF(N259="nulová",J259,0)</f>
        <v>0</v>
      </c>
      <c r="BJ259" s="14" t="s">
        <v>143</v>
      </c>
      <c r="BK259" s="229">
        <f>ROUND(I259*H259,2)</f>
        <v>0</v>
      </c>
      <c r="BL259" s="14" t="s">
        <v>203</v>
      </c>
      <c r="BM259" s="228" t="s">
        <v>816</v>
      </c>
    </row>
    <row r="260" s="2" customFormat="1" ht="37.8" customHeight="1">
      <c r="A260" s="35"/>
      <c r="B260" s="36"/>
      <c r="C260" s="230" t="s">
        <v>817</v>
      </c>
      <c r="D260" s="230" t="s">
        <v>160</v>
      </c>
      <c r="E260" s="231" t="s">
        <v>818</v>
      </c>
      <c r="F260" s="232" t="s">
        <v>819</v>
      </c>
      <c r="G260" s="233" t="s">
        <v>141</v>
      </c>
      <c r="H260" s="234">
        <v>3.355</v>
      </c>
      <c r="I260" s="235"/>
      <c r="J260" s="236">
        <f>ROUND(I260*H260,2)</f>
        <v>0</v>
      </c>
      <c r="K260" s="237"/>
      <c r="L260" s="238"/>
      <c r="M260" s="239" t="s">
        <v>1</v>
      </c>
      <c r="N260" s="240" t="s">
        <v>41</v>
      </c>
      <c r="O260" s="88"/>
      <c r="P260" s="226">
        <f>O260*H260</f>
        <v>0</v>
      </c>
      <c r="Q260" s="226">
        <v>0.0014</v>
      </c>
      <c r="R260" s="226">
        <f>Q260*H260</f>
        <v>0.0046969999999999998</v>
      </c>
      <c r="S260" s="226">
        <v>0</v>
      </c>
      <c r="T260" s="227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28" t="s">
        <v>236</v>
      </c>
      <c r="AT260" s="228" t="s">
        <v>160</v>
      </c>
      <c r="AU260" s="228" t="s">
        <v>143</v>
      </c>
      <c r="AY260" s="14" t="s">
        <v>135</v>
      </c>
      <c r="BE260" s="229">
        <f>IF(N260="základní",J260,0)</f>
        <v>0</v>
      </c>
      <c r="BF260" s="229">
        <f>IF(N260="snížená",J260,0)</f>
        <v>0</v>
      </c>
      <c r="BG260" s="229">
        <f>IF(N260="zákl. přenesená",J260,0)</f>
        <v>0</v>
      </c>
      <c r="BH260" s="229">
        <f>IF(N260="sníž. přenesená",J260,0)</f>
        <v>0</v>
      </c>
      <c r="BI260" s="229">
        <f>IF(N260="nulová",J260,0)</f>
        <v>0</v>
      </c>
      <c r="BJ260" s="14" t="s">
        <v>143</v>
      </c>
      <c r="BK260" s="229">
        <f>ROUND(I260*H260,2)</f>
        <v>0</v>
      </c>
      <c r="BL260" s="14" t="s">
        <v>203</v>
      </c>
      <c r="BM260" s="228" t="s">
        <v>820</v>
      </c>
    </row>
    <row r="261" s="2" customFormat="1" ht="24.15" customHeight="1">
      <c r="A261" s="35"/>
      <c r="B261" s="36"/>
      <c r="C261" s="216" t="s">
        <v>821</v>
      </c>
      <c r="D261" s="216" t="s">
        <v>138</v>
      </c>
      <c r="E261" s="217" t="s">
        <v>822</v>
      </c>
      <c r="F261" s="218" t="s">
        <v>823</v>
      </c>
      <c r="G261" s="219" t="s">
        <v>206</v>
      </c>
      <c r="H261" s="220">
        <v>0.0050000000000000001</v>
      </c>
      <c r="I261" s="221"/>
      <c r="J261" s="222">
        <f>ROUND(I261*H261,2)</f>
        <v>0</v>
      </c>
      <c r="K261" s="223"/>
      <c r="L261" s="41"/>
      <c r="M261" s="224" t="s">
        <v>1</v>
      </c>
      <c r="N261" s="225" t="s">
        <v>41</v>
      </c>
      <c r="O261" s="88"/>
      <c r="P261" s="226">
        <f>O261*H261</f>
        <v>0</v>
      </c>
      <c r="Q261" s="226">
        <v>0</v>
      </c>
      <c r="R261" s="226">
        <f>Q261*H261</f>
        <v>0</v>
      </c>
      <c r="S261" s="226">
        <v>0</v>
      </c>
      <c r="T261" s="227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28" t="s">
        <v>203</v>
      </c>
      <c r="AT261" s="228" t="s">
        <v>138</v>
      </c>
      <c r="AU261" s="228" t="s">
        <v>143</v>
      </c>
      <c r="AY261" s="14" t="s">
        <v>135</v>
      </c>
      <c r="BE261" s="229">
        <f>IF(N261="základní",J261,0)</f>
        <v>0</v>
      </c>
      <c r="BF261" s="229">
        <f>IF(N261="snížená",J261,0)</f>
        <v>0</v>
      </c>
      <c r="BG261" s="229">
        <f>IF(N261="zákl. přenesená",J261,0)</f>
        <v>0</v>
      </c>
      <c r="BH261" s="229">
        <f>IF(N261="sníž. přenesená",J261,0)</f>
        <v>0</v>
      </c>
      <c r="BI261" s="229">
        <f>IF(N261="nulová",J261,0)</f>
        <v>0</v>
      </c>
      <c r="BJ261" s="14" t="s">
        <v>143</v>
      </c>
      <c r="BK261" s="229">
        <f>ROUND(I261*H261,2)</f>
        <v>0</v>
      </c>
      <c r="BL261" s="14" t="s">
        <v>203</v>
      </c>
      <c r="BM261" s="228" t="s">
        <v>824</v>
      </c>
    </row>
    <row r="262" s="12" customFormat="1" ht="22.8" customHeight="1">
      <c r="A262" s="12"/>
      <c r="B262" s="200"/>
      <c r="C262" s="201"/>
      <c r="D262" s="202" t="s">
        <v>74</v>
      </c>
      <c r="E262" s="214" t="s">
        <v>432</v>
      </c>
      <c r="F262" s="214" t="s">
        <v>433</v>
      </c>
      <c r="G262" s="201"/>
      <c r="H262" s="201"/>
      <c r="I262" s="204"/>
      <c r="J262" s="215">
        <f>BK262</f>
        <v>0</v>
      </c>
      <c r="K262" s="201"/>
      <c r="L262" s="206"/>
      <c r="M262" s="207"/>
      <c r="N262" s="208"/>
      <c r="O262" s="208"/>
      <c r="P262" s="209">
        <f>SUM(P263:P265)</f>
        <v>0</v>
      </c>
      <c r="Q262" s="208"/>
      <c r="R262" s="209">
        <f>SUM(R263:R265)</f>
        <v>0.13107746000000001</v>
      </c>
      <c r="S262" s="208"/>
      <c r="T262" s="210">
        <f>SUM(T263:T265)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11" t="s">
        <v>143</v>
      </c>
      <c r="AT262" s="212" t="s">
        <v>74</v>
      </c>
      <c r="AU262" s="212" t="s">
        <v>83</v>
      </c>
      <c r="AY262" s="211" t="s">
        <v>135</v>
      </c>
      <c r="BK262" s="213">
        <f>SUM(BK263:BK265)</f>
        <v>0</v>
      </c>
    </row>
    <row r="263" s="2" customFormat="1" ht="24.15" customHeight="1">
      <c r="A263" s="35"/>
      <c r="B263" s="36"/>
      <c r="C263" s="216" t="s">
        <v>825</v>
      </c>
      <c r="D263" s="216" t="s">
        <v>138</v>
      </c>
      <c r="E263" s="217" t="s">
        <v>826</v>
      </c>
      <c r="F263" s="218" t="s">
        <v>827</v>
      </c>
      <c r="G263" s="219" t="s">
        <v>141</v>
      </c>
      <c r="H263" s="220">
        <v>4.2530000000000001</v>
      </c>
      <c r="I263" s="221"/>
      <c r="J263" s="222">
        <f>ROUND(I263*H263,2)</f>
        <v>0</v>
      </c>
      <c r="K263" s="223"/>
      <c r="L263" s="41"/>
      <c r="M263" s="224" t="s">
        <v>1</v>
      </c>
      <c r="N263" s="225" t="s">
        <v>41</v>
      </c>
      <c r="O263" s="88"/>
      <c r="P263" s="226">
        <f>O263*H263</f>
        <v>0</v>
      </c>
      <c r="Q263" s="226">
        <v>0.00025999999999999998</v>
      </c>
      <c r="R263" s="226">
        <f>Q263*H263</f>
        <v>0.00110578</v>
      </c>
      <c r="S263" s="226">
        <v>0</v>
      </c>
      <c r="T263" s="227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28" t="s">
        <v>203</v>
      </c>
      <c r="AT263" s="228" t="s">
        <v>138</v>
      </c>
      <c r="AU263" s="228" t="s">
        <v>143</v>
      </c>
      <c r="AY263" s="14" t="s">
        <v>135</v>
      </c>
      <c r="BE263" s="229">
        <f>IF(N263="základní",J263,0)</f>
        <v>0</v>
      </c>
      <c r="BF263" s="229">
        <f>IF(N263="snížená",J263,0)</f>
        <v>0</v>
      </c>
      <c r="BG263" s="229">
        <f>IF(N263="zákl. přenesená",J263,0)</f>
        <v>0</v>
      </c>
      <c r="BH263" s="229">
        <f>IF(N263="sníž. přenesená",J263,0)</f>
        <v>0</v>
      </c>
      <c r="BI263" s="229">
        <f>IF(N263="nulová",J263,0)</f>
        <v>0</v>
      </c>
      <c r="BJ263" s="14" t="s">
        <v>143</v>
      </c>
      <c r="BK263" s="229">
        <f>ROUND(I263*H263,2)</f>
        <v>0</v>
      </c>
      <c r="BL263" s="14" t="s">
        <v>203</v>
      </c>
      <c r="BM263" s="228" t="s">
        <v>828</v>
      </c>
    </row>
    <row r="264" s="2" customFormat="1" ht="24.15" customHeight="1">
      <c r="A264" s="35"/>
      <c r="B264" s="36"/>
      <c r="C264" s="230" t="s">
        <v>829</v>
      </c>
      <c r="D264" s="230" t="s">
        <v>160</v>
      </c>
      <c r="E264" s="231" t="s">
        <v>830</v>
      </c>
      <c r="F264" s="232" t="s">
        <v>831</v>
      </c>
      <c r="G264" s="233" t="s">
        <v>141</v>
      </c>
      <c r="H264" s="234">
        <v>4.2530000000000001</v>
      </c>
      <c r="I264" s="235"/>
      <c r="J264" s="236">
        <f>ROUND(I264*H264,2)</f>
        <v>0</v>
      </c>
      <c r="K264" s="237"/>
      <c r="L264" s="238"/>
      <c r="M264" s="239" t="s">
        <v>1</v>
      </c>
      <c r="N264" s="240" t="s">
        <v>41</v>
      </c>
      <c r="O264" s="88"/>
      <c r="P264" s="226">
        <f>O264*H264</f>
        <v>0</v>
      </c>
      <c r="Q264" s="226">
        <v>0.03056</v>
      </c>
      <c r="R264" s="226">
        <f>Q264*H264</f>
        <v>0.12997168000000001</v>
      </c>
      <c r="S264" s="226">
        <v>0</v>
      </c>
      <c r="T264" s="227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28" t="s">
        <v>236</v>
      </c>
      <c r="AT264" s="228" t="s">
        <v>160</v>
      </c>
      <c r="AU264" s="228" t="s">
        <v>143</v>
      </c>
      <c r="AY264" s="14" t="s">
        <v>135</v>
      </c>
      <c r="BE264" s="229">
        <f>IF(N264="základní",J264,0)</f>
        <v>0</v>
      </c>
      <c r="BF264" s="229">
        <f>IF(N264="snížená",J264,0)</f>
        <v>0</v>
      </c>
      <c r="BG264" s="229">
        <f>IF(N264="zákl. přenesená",J264,0)</f>
        <v>0</v>
      </c>
      <c r="BH264" s="229">
        <f>IF(N264="sníž. přenesená",J264,0)</f>
        <v>0</v>
      </c>
      <c r="BI264" s="229">
        <f>IF(N264="nulová",J264,0)</f>
        <v>0</v>
      </c>
      <c r="BJ264" s="14" t="s">
        <v>143</v>
      </c>
      <c r="BK264" s="229">
        <f>ROUND(I264*H264,2)</f>
        <v>0</v>
      </c>
      <c r="BL264" s="14" t="s">
        <v>203</v>
      </c>
      <c r="BM264" s="228" t="s">
        <v>832</v>
      </c>
    </row>
    <row r="265" s="2" customFormat="1" ht="24.15" customHeight="1">
      <c r="A265" s="35"/>
      <c r="B265" s="36"/>
      <c r="C265" s="216" t="s">
        <v>833</v>
      </c>
      <c r="D265" s="216" t="s">
        <v>138</v>
      </c>
      <c r="E265" s="217" t="s">
        <v>447</v>
      </c>
      <c r="F265" s="218" t="s">
        <v>448</v>
      </c>
      <c r="G265" s="219" t="s">
        <v>206</v>
      </c>
      <c r="H265" s="220">
        <v>0.13100000000000001</v>
      </c>
      <c r="I265" s="221"/>
      <c r="J265" s="222">
        <f>ROUND(I265*H265,2)</f>
        <v>0</v>
      </c>
      <c r="K265" s="223"/>
      <c r="L265" s="41"/>
      <c r="M265" s="224" t="s">
        <v>1</v>
      </c>
      <c r="N265" s="225" t="s">
        <v>41</v>
      </c>
      <c r="O265" s="88"/>
      <c r="P265" s="226">
        <f>O265*H265</f>
        <v>0</v>
      </c>
      <c r="Q265" s="226">
        <v>0</v>
      </c>
      <c r="R265" s="226">
        <f>Q265*H265</f>
        <v>0</v>
      </c>
      <c r="S265" s="226">
        <v>0</v>
      </c>
      <c r="T265" s="227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28" t="s">
        <v>203</v>
      </c>
      <c r="AT265" s="228" t="s">
        <v>138</v>
      </c>
      <c r="AU265" s="228" t="s">
        <v>143</v>
      </c>
      <c r="AY265" s="14" t="s">
        <v>135</v>
      </c>
      <c r="BE265" s="229">
        <f>IF(N265="základní",J265,0)</f>
        <v>0</v>
      </c>
      <c r="BF265" s="229">
        <f>IF(N265="snížená",J265,0)</f>
        <v>0</v>
      </c>
      <c r="BG265" s="229">
        <f>IF(N265="zákl. přenesená",J265,0)</f>
        <v>0</v>
      </c>
      <c r="BH265" s="229">
        <f>IF(N265="sníž. přenesená",J265,0)</f>
        <v>0</v>
      </c>
      <c r="BI265" s="229">
        <f>IF(N265="nulová",J265,0)</f>
        <v>0</v>
      </c>
      <c r="BJ265" s="14" t="s">
        <v>143</v>
      </c>
      <c r="BK265" s="229">
        <f>ROUND(I265*H265,2)</f>
        <v>0</v>
      </c>
      <c r="BL265" s="14" t="s">
        <v>203</v>
      </c>
      <c r="BM265" s="228" t="s">
        <v>834</v>
      </c>
    </row>
    <row r="266" s="12" customFormat="1" ht="22.8" customHeight="1">
      <c r="A266" s="12"/>
      <c r="B266" s="200"/>
      <c r="C266" s="201"/>
      <c r="D266" s="202" t="s">
        <v>74</v>
      </c>
      <c r="E266" s="214" t="s">
        <v>450</v>
      </c>
      <c r="F266" s="214" t="s">
        <v>451</v>
      </c>
      <c r="G266" s="201"/>
      <c r="H266" s="201"/>
      <c r="I266" s="204"/>
      <c r="J266" s="215">
        <f>BK266</f>
        <v>0</v>
      </c>
      <c r="K266" s="201"/>
      <c r="L266" s="206"/>
      <c r="M266" s="207"/>
      <c r="N266" s="208"/>
      <c r="O266" s="208"/>
      <c r="P266" s="209">
        <f>SUM(P267:P270)</f>
        <v>0</v>
      </c>
      <c r="Q266" s="208"/>
      <c r="R266" s="209">
        <f>SUM(R267:R270)</f>
        <v>5.3280000000000012</v>
      </c>
      <c r="S266" s="208"/>
      <c r="T266" s="210">
        <f>SUM(T267:T270)</f>
        <v>4.7520000000000007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1" t="s">
        <v>143</v>
      </c>
      <c r="AT266" s="212" t="s">
        <v>74</v>
      </c>
      <c r="AU266" s="212" t="s">
        <v>83</v>
      </c>
      <c r="AY266" s="211" t="s">
        <v>135</v>
      </c>
      <c r="BK266" s="213">
        <f>SUM(BK267:BK270)</f>
        <v>0</v>
      </c>
    </row>
    <row r="267" s="2" customFormat="1" ht="37.8" customHeight="1">
      <c r="A267" s="35"/>
      <c r="B267" s="36"/>
      <c r="C267" s="216" t="s">
        <v>835</v>
      </c>
      <c r="D267" s="216" t="s">
        <v>138</v>
      </c>
      <c r="E267" s="217" t="s">
        <v>836</v>
      </c>
      <c r="F267" s="218" t="s">
        <v>837</v>
      </c>
      <c r="G267" s="219" t="s">
        <v>179</v>
      </c>
      <c r="H267" s="220">
        <v>72</v>
      </c>
      <c r="I267" s="221"/>
      <c r="J267" s="222">
        <f>ROUND(I267*H267,2)</f>
        <v>0</v>
      </c>
      <c r="K267" s="223"/>
      <c r="L267" s="41"/>
      <c r="M267" s="224" t="s">
        <v>1</v>
      </c>
      <c r="N267" s="225" t="s">
        <v>41</v>
      </c>
      <c r="O267" s="88"/>
      <c r="P267" s="226">
        <f>O267*H267</f>
        <v>0</v>
      </c>
      <c r="Q267" s="226">
        <v>0.0060000000000000001</v>
      </c>
      <c r="R267" s="226">
        <f>Q267*H267</f>
        <v>0.432</v>
      </c>
      <c r="S267" s="226">
        <v>0</v>
      </c>
      <c r="T267" s="227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28" t="s">
        <v>203</v>
      </c>
      <c r="AT267" s="228" t="s">
        <v>138</v>
      </c>
      <c r="AU267" s="228" t="s">
        <v>143</v>
      </c>
      <c r="AY267" s="14" t="s">
        <v>135</v>
      </c>
      <c r="BE267" s="229">
        <f>IF(N267="základní",J267,0)</f>
        <v>0</v>
      </c>
      <c r="BF267" s="229">
        <f>IF(N267="snížená",J267,0)</f>
        <v>0</v>
      </c>
      <c r="BG267" s="229">
        <f>IF(N267="zákl. přenesená",J267,0)</f>
        <v>0</v>
      </c>
      <c r="BH267" s="229">
        <f>IF(N267="sníž. přenesená",J267,0)</f>
        <v>0</v>
      </c>
      <c r="BI267" s="229">
        <f>IF(N267="nulová",J267,0)</f>
        <v>0</v>
      </c>
      <c r="BJ267" s="14" t="s">
        <v>143</v>
      </c>
      <c r="BK267" s="229">
        <f>ROUND(I267*H267,2)</f>
        <v>0</v>
      </c>
      <c r="BL267" s="14" t="s">
        <v>203</v>
      </c>
      <c r="BM267" s="228" t="s">
        <v>838</v>
      </c>
    </row>
    <row r="268" s="2" customFormat="1" ht="37.8" customHeight="1">
      <c r="A268" s="35"/>
      <c r="B268" s="36"/>
      <c r="C268" s="230" t="s">
        <v>839</v>
      </c>
      <c r="D268" s="230" t="s">
        <v>160</v>
      </c>
      <c r="E268" s="231" t="s">
        <v>840</v>
      </c>
      <c r="F268" s="232" t="s">
        <v>841</v>
      </c>
      <c r="G268" s="233" t="s">
        <v>179</v>
      </c>
      <c r="H268" s="234">
        <v>72</v>
      </c>
      <c r="I268" s="235"/>
      <c r="J268" s="236">
        <f>ROUND(I268*H268,2)</f>
        <v>0</v>
      </c>
      <c r="K268" s="237"/>
      <c r="L268" s="238"/>
      <c r="M268" s="239" t="s">
        <v>1</v>
      </c>
      <c r="N268" s="240" t="s">
        <v>41</v>
      </c>
      <c r="O268" s="88"/>
      <c r="P268" s="226">
        <f>O268*H268</f>
        <v>0</v>
      </c>
      <c r="Q268" s="226">
        <v>0.068000000000000005</v>
      </c>
      <c r="R268" s="226">
        <f>Q268*H268</f>
        <v>4.8960000000000008</v>
      </c>
      <c r="S268" s="226">
        <v>0</v>
      </c>
      <c r="T268" s="227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28" t="s">
        <v>236</v>
      </c>
      <c r="AT268" s="228" t="s">
        <v>160</v>
      </c>
      <c r="AU268" s="228" t="s">
        <v>143</v>
      </c>
      <c r="AY268" s="14" t="s">
        <v>135</v>
      </c>
      <c r="BE268" s="229">
        <f>IF(N268="základní",J268,0)</f>
        <v>0</v>
      </c>
      <c r="BF268" s="229">
        <f>IF(N268="snížená",J268,0)</f>
        <v>0</v>
      </c>
      <c r="BG268" s="229">
        <f>IF(N268="zákl. přenesená",J268,0)</f>
        <v>0</v>
      </c>
      <c r="BH268" s="229">
        <f>IF(N268="sníž. přenesená",J268,0)</f>
        <v>0</v>
      </c>
      <c r="BI268" s="229">
        <f>IF(N268="nulová",J268,0)</f>
        <v>0</v>
      </c>
      <c r="BJ268" s="14" t="s">
        <v>143</v>
      </c>
      <c r="BK268" s="229">
        <f>ROUND(I268*H268,2)</f>
        <v>0</v>
      </c>
      <c r="BL268" s="14" t="s">
        <v>203</v>
      </c>
      <c r="BM268" s="228" t="s">
        <v>842</v>
      </c>
    </row>
    <row r="269" s="2" customFormat="1" ht="24.15" customHeight="1">
      <c r="A269" s="35"/>
      <c r="B269" s="36"/>
      <c r="C269" s="216" t="s">
        <v>843</v>
      </c>
      <c r="D269" s="216" t="s">
        <v>138</v>
      </c>
      <c r="E269" s="217" t="s">
        <v>844</v>
      </c>
      <c r="F269" s="218" t="s">
        <v>845</v>
      </c>
      <c r="G269" s="219" t="s">
        <v>179</v>
      </c>
      <c r="H269" s="220">
        <v>72</v>
      </c>
      <c r="I269" s="221"/>
      <c r="J269" s="222">
        <f>ROUND(I269*H269,2)</f>
        <v>0</v>
      </c>
      <c r="K269" s="223"/>
      <c r="L269" s="41"/>
      <c r="M269" s="224" t="s">
        <v>1</v>
      </c>
      <c r="N269" s="225" t="s">
        <v>41</v>
      </c>
      <c r="O269" s="88"/>
      <c r="P269" s="226">
        <f>O269*H269</f>
        <v>0</v>
      </c>
      <c r="Q269" s="226">
        <v>0</v>
      </c>
      <c r="R269" s="226">
        <f>Q269*H269</f>
        <v>0</v>
      </c>
      <c r="S269" s="226">
        <v>0.066000000000000003</v>
      </c>
      <c r="T269" s="227">
        <f>S269*H269</f>
        <v>4.7520000000000007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28" t="s">
        <v>203</v>
      </c>
      <c r="AT269" s="228" t="s">
        <v>138</v>
      </c>
      <c r="AU269" s="228" t="s">
        <v>143</v>
      </c>
      <c r="AY269" s="14" t="s">
        <v>135</v>
      </c>
      <c r="BE269" s="229">
        <f>IF(N269="základní",J269,0)</f>
        <v>0</v>
      </c>
      <c r="BF269" s="229">
        <f>IF(N269="snížená",J269,0)</f>
        <v>0</v>
      </c>
      <c r="BG269" s="229">
        <f>IF(N269="zákl. přenesená",J269,0)</f>
        <v>0</v>
      </c>
      <c r="BH269" s="229">
        <f>IF(N269="sníž. přenesená",J269,0)</f>
        <v>0</v>
      </c>
      <c r="BI269" s="229">
        <f>IF(N269="nulová",J269,0)</f>
        <v>0</v>
      </c>
      <c r="BJ269" s="14" t="s">
        <v>143</v>
      </c>
      <c r="BK269" s="229">
        <f>ROUND(I269*H269,2)</f>
        <v>0</v>
      </c>
      <c r="BL269" s="14" t="s">
        <v>203</v>
      </c>
      <c r="BM269" s="228" t="s">
        <v>846</v>
      </c>
    </row>
    <row r="270" s="2" customFormat="1" ht="24.15" customHeight="1">
      <c r="A270" s="35"/>
      <c r="B270" s="36"/>
      <c r="C270" s="216" t="s">
        <v>847</v>
      </c>
      <c r="D270" s="216" t="s">
        <v>138</v>
      </c>
      <c r="E270" s="217" t="s">
        <v>469</v>
      </c>
      <c r="F270" s="218" t="s">
        <v>470</v>
      </c>
      <c r="G270" s="219" t="s">
        <v>206</v>
      </c>
      <c r="H270" s="220">
        <v>5.3280000000000003</v>
      </c>
      <c r="I270" s="221"/>
      <c r="J270" s="222">
        <f>ROUND(I270*H270,2)</f>
        <v>0</v>
      </c>
      <c r="K270" s="223"/>
      <c r="L270" s="41"/>
      <c r="M270" s="224" t="s">
        <v>1</v>
      </c>
      <c r="N270" s="225" t="s">
        <v>41</v>
      </c>
      <c r="O270" s="88"/>
      <c r="P270" s="226">
        <f>O270*H270</f>
        <v>0</v>
      </c>
      <c r="Q270" s="226">
        <v>0</v>
      </c>
      <c r="R270" s="226">
        <f>Q270*H270</f>
        <v>0</v>
      </c>
      <c r="S270" s="226">
        <v>0</v>
      </c>
      <c r="T270" s="227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28" t="s">
        <v>203</v>
      </c>
      <c r="AT270" s="228" t="s">
        <v>138</v>
      </c>
      <c r="AU270" s="228" t="s">
        <v>143</v>
      </c>
      <c r="AY270" s="14" t="s">
        <v>135</v>
      </c>
      <c r="BE270" s="229">
        <f>IF(N270="základní",J270,0)</f>
        <v>0</v>
      </c>
      <c r="BF270" s="229">
        <f>IF(N270="snížená",J270,0)</f>
        <v>0</v>
      </c>
      <c r="BG270" s="229">
        <f>IF(N270="zákl. přenesená",J270,0)</f>
        <v>0</v>
      </c>
      <c r="BH270" s="229">
        <f>IF(N270="sníž. přenesená",J270,0)</f>
        <v>0</v>
      </c>
      <c r="BI270" s="229">
        <f>IF(N270="nulová",J270,0)</f>
        <v>0</v>
      </c>
      <c r="BJ270" s="14" t="s">
        <v>143</v>
      </c>
      <c r="BK270" s="229">
        <f>ROUND(I270*H270,2)</f>
        <v>0</v>
      </c>
      <c r="BL270" s="14" t="s">
        <v>203</v>
      </c>
      <c r="BM270" s="228" t="s">
        <v>848</v>
      </c>
    </row>
    <row r="271" s="12" customFormat="1" ht="22.8" customHeight="1">
      <c r="A271" s="12"/>
      <c r="B271" s="200"/>
      <c r="C271" s="201"/>
      <c r="D271" s="202" t="s">
        <v>74</v>
      </c>
      <c r="E271" s="214" t="s">
        <v>849</v>
      </c>
      <c r="F271" s="214" t="s">
        <v>850</v>
      </c>
      <c r="G271" s="201"/>
      <c r="H271" s="201"/>
      <c r="I271" s="204"/>
      <c r="J271" s="215">
        <f>BK271</f>
        <v>0</v>
      </c>
      <c r="K271" s="201"/>
      <c r="L271" s="206"/>
      <c r="M271" s="207"/>
      <c r="N271" s="208"/>
      <c r="O271" s="208"/>
      <c r="P271" s="209">
        <f>SUM(P272:P275)</f>
        <v>0</v>
      </c>
      <c r="Q271" s="208"/>
      <c r="R271" s="209">
        <f>SUM(R272:R275)</f>
        <v>0.36536920000000001</v>
      </c>
      <c r="S271" s="208"/>
      <c r="T271" s="210">
        <f>SUM(T272:T275)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11" t="s">
        <v>143</v>
      </c>
      <c r="AT271" s="212" t="s">
        <v>74</v>
      </c>
      <c r="AU271" s="212" t="s">
        <v>83</v>
      </c>
      <c r="AY271" s="211" t="s">
        <v>135</v>
      </c>
      <c r="BK271" s="213">
        <f>SUM(BK272:BK275)</f>
        <v>0</v>
      </c>
    </row>
    <row r="272" s="2" customFormat="1" ht="16.5" customHeight="1">
      <c r="A272" s="35"/>
      <c r="B272" s="36"/>
      <c r="C272" s="216" t="s">
        <v>851</v>
      </c>
      <c r="D272" s="216" t="s">
        <v>138</v>
      </c>
      <c r="E272" s="217" t="s">
        <v>852</v>
      </c>
      <c r="F272" s="218" t="s">
        <v>853</v>
      </c>
      <c r="G272" s="219" t="s">
        <v>141</v>
      </c>
      <c r="H272" s="220">
        <v>23.436</v>
      </c>
      <c r="I272" s="221"/>
      <c r="J272" s="222">
        <f>ROUND(I272*H272,2)</f>
        <v>0</v>
      </c>
      <c r="K272" s="223"/>
      <c r="L272" s="41"/>
      <c r="M272" s="224" t="s">
        <v>1</v>
      </c>
      <c r="N272" s="225" t="s">
        <v>41</v>
      </c>
      <c r="O272" s="88"/>
      <c r="P272" s="226">
        <f>O272*H272</f>
        <v>0</v>
      </c>
      <c r="Q272" s="226">
        <v>0.00029999999999999997</v>
      </c>
      <c r="R272" s="226">
        <f>Q272*H272</f>
        <v>0.0070307999999999994</v>
      </c>
      <c r="S272" s="226">
        <v>0</v>
      </c>
      <c r="T272" s="227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28" t="s">
        <v>203</v>
      </c>
      <c r="AT272" s="228" t="s">
        <v>138</v>
      </c>
      <c r="AU272" s="228" t="s">
        <v>143</v>
      </c>
      <c r="AY272" s="14" t="s">
        <v>135</v>
      </c>
      <c r="BE272" s="229">
        <f>IF(N272="základní",J272,0)</f>
        <v>0</v>
      </c>
      <c r="BF272" s="229">
        <f>IF(N272="snížená",J272,0)</f>
        <v>0</v>
      </c>
      <c r="BG272" s="229">
        <f>IF(N272="zákl. přenesená",J272,0)</f>
        <v>0</v>
      </c>
      <c r="BH272" s="229">
        <f>IF(N272="sníž. přenesená",J272,0)</f>
        <v>0</v>
      </c>
      <c r="BI272" s="229">
        <f>IF(N272="nulová",J272,0)</f>
        <v>0</v>
      </c>
      <c r="BJ272" s="14" t="s">
        <v>143</v>
      </c>
      <c r="BK272" s="229">
        <f>ROUND(I272*H272,2)</f>
        <v>0</v>
      </c>
      <c r="BL272" s="14" t="s">
        <v>203</v>
      </c>
      <c r="BM272" s="228" t="s">
        <v>854</v>
      </c>
    </row>
    <row r="273" s="2" customFormat="1" ht="37.8" customHeight="1">
      <c r="A273" s="35"/>
      <c r="B273" s="36"/>
      <c r="C273" s="216" t="s">
        <v>855</v>
      </c>
      <c r="D273" s="216" t="s">
        <v>138</v>
      </c>
      <c r="E273" s="217" t="s">
        <v>856</v>
      </c>
      <c r="F273" s="218" t="s">
        <v>857</v>
      </c>
      <c r="G273" s="219" t="s">
        <v>141</v>
      </c>
      <c r="H273" s="220">
        <v>23.436</v>
      </c>
      <c r="I273" s="221"/>
      <c r="J273" s="222">
        <f>ROUND(I273*H273,2)</f>
        <v>0</v>
      </c>
      <c r="K273" s="223"/>
      <c r="L273" s="41"/>
      <c r="M273" s="224" t="s">
        <v>1</v>
      </c>
      <c r="N273" s="225" t="s">
        <v>41</v>
      </c>
      <c r="O273" s="88"/>
      <c r="P273" s="226">
        <f>O273*H273</f>
        <v>0</v>
      </c>
      <c r="Q273" s="226">
        <v>0.0050000000000000001</v>
      </c>
      <c r="R273" s="226">
        <f>Q273*H273</f>
        <v>0.11718000000000001</v>
      </c>
      <c r="S273" s="226">
        <v>0</v>
      </c>
      <c r="T273" s="227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28" t="s">
        <v>203</v>
      </c>
      <c r="AT273" s="228" t="s">
        <v>138</v>
      </c>
      <c r="AU273" s="228" t="s">
        <v>143</v>
      </c>
      <c r="AY273" s="14" t="s">
        <v>135</v>
      </c>
      <c r="BE273" s="229">
        <f>IF(N273="základní",J273,0)</f>
        <v>0</v>
      </c>
      <c r="BF273" s="229">
        <f>IF(N273="snížená",J273,0)</f>
        <v>0</v>
      </c>
      <c r="BG273" s="229">
        <f>IF(N273="zákl. přenesená",J273,0)</f>
        <v>0</v>
      </c>
      <c r="BH273" s="229">
        <f>IF(N273="sníž. přenesená",J273,0)</f>
        <v>0</v>
      </c>
      <c r="BI273" s="229">
        <f>IF(N273="nulová",J273,0)</f>
        <v>0</v>
      </c>
      <c r="BJ273" s="14" t="s">
        <v>143</v>
      </c>
      <c r="BK273" s="229">
        <f>ROUND(I273*H273,2)</f>
        <v>0</v>
      </c>
      <c r="BL273" s="14" t="s">
        <v>203</v>
      </c>
      <c r="BM273" s="228" t="s">
        <v>858</v>
      </c>
    </row>
    <row r="274" s="2" customFormat="1" ht="16.5" customHeight="1">
      <c r="A274" s="35"/>
      <c r="B274" s="36"/>
      <c r="C274" s="230" t="s">
        <v>859</v>
      </c>
      <c r="D274" s="230" t="s">
        <v>160</v>
      </c>
      <c r="E274" s="231" t="s">
        <v>860</v>
      </c>
      <c r="F274" s="232" t="s">
        <v>861</v>
      </c>
      <c r="G274" s="233" t="s">
        <v>141</v>
      </c>
      <c r="H274" s="234">
        <v>24.608000000000001</v>
      </c>
      <c r="I274" s="235"/>
      <c r="J274" s="236">
        <f>ROUND(I274*H274,2)</f>
        <v>0</v>
      </c>
      <c r="K274" s="237"/>
      <c r="L274" s="238"/>
      <c r="M274" s="239" t="s">
        <v>1</v>
      </c>
      <c r="N274" s="240" t="s">
        <v>41</v>
      </c>
      <c r="O274" s="88"/>
      <c r="P274" s="226">
        <f>O274*H274</f>
        <v>0</v>
      </c>
      <c r="Q274" s="226">
        <v>0.0097999999999999997</v>
      </c>
      <c r="R274" s="226">
        <f>Q274*H274</f>
        <v>0.2411584</v>
      </c>
      <c r="S274" s="226">
        <v>0</v>
      </c>
      <c r="T274" s="227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28" t="s">
        <v>236</v>
      </c>
      <c r="AT274" s="228" t="s">
        <v>160</v>
      </c>
      <c r="AU274" s="228" t="s">
        <v>143</v>
      </c>
      <c r="AY274" s="14" t="s">
        <v>135</v>
      </c>
      <c r="BE274" s="229">
        <f>IF(N274="základní",J274,0)</f>
        <v>0</v>
      </c>
      <c r="BF274" s="229">
        <f>IF(N274="snížená",J274,0)</f>
        <v>0</v>
      </c>
      <c r="BG274" s="229">
        <f>IF(N274="zákl. přenesená",J274,0)</f>
        <v>0</v>
      </c>
      <c r="BH274" s="229">
        <f>IF(N274="sníž. přenesená",J274,0)</f>
        <v>0</v>
      </c>
      <c r="BI274" s="229">
        <f>IF(N274="nulová",J274,0)</f>
        <v>0</v>
      </c>
      <c r="BJ274" s="14" t="s">
        <v>143</v>
      </c>
      <c r="BK274" s="229">
        <f>ROUND(I274*H274,2)</f>
        <v>0</v>
      </c>
      <c r="BL274" s="14" t="s">
        <v>203</v>
      </c>
      <c r="BM274" s="228" t="s">
        <v>862</v>
      </c>
    </row>
    <row r="275" s="2" customFormat="1" ht="24.15" customHeight="1">
      <c r="A275" s="35"/>
      <c r="B275" s="36"/>
      <c r="C275" s="216" t="s">
        <v>863</v>
      </c>
      <c r="D275" s="216" t="s">
        <v>138</v>
      </c>
      <c r="E275" s="217" t="s">
        <v>864</v>
      </c>
      <c r="F275" s="218" t="s">
        <v>865</v>
      </c>
      <c r="G275" s="219" t="s">
        <v>206</v>
      </c>
      <c r="H275" s="220">
        <v>0.36499999999999999</v>
      </c>
      <c r="I275" s="221"/>
      <c r="J275" s="222">
        <f>ROUND(I275*H275,2)</f>
        <v>0</v>
      </c>
      <c r="K275" s="223"/>
      <c r="L275" s="41"/>
      <c r="M275" s="241" t="s">
        <v>1</v>
      </c>
      <c r="N275" s="242" t="s">
        <v>41</v>
      </c>
      <c r="O275" s="243"/>
      <c r="P275" s="244">
        <f>O275*H275</f>
        <v>0</v>
      </c>
      <c r="Q275" s="244">
        <v>0</v>
      </c>
      <c r="R275" s="244">
        <f>Q275*H275</f>
        <v>0</v>
      </c>
      <c r="S275" s="244">
        <v>0</v>
      </c>
      <c r="T275" s="245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28" t="s">
        <v>203</v>
      </c>
      <c r="AT275" s="228" t="s">
        <v>138</v>
      </c>
      <c r="AU275" s="228" t="s">
        <v>143</v>
      </c>
      <c r="AY275" s="14" t="s">
        <v>135</v>
      </c>
      <c r="BE275" s="229">
        <f>IF(N275="základní",J275,0)</f>
        <v>0</v>
      </c>
      <c r="BF275" s="229">
        <f>IF(N275="snížená",J275,0)</f>
        <v>0</v>
      </c>
      <c r="BG275" s="229">
        <f>IF(N275="zákl. přenesená",J275,0)</f>
        <v>0</v>
      </c>
      <c r="BH275" s="229">
        <f>IF(N275="sníž. přenesená",J275,0)</f>
        <v>0</v>
      </c>
      <c r="BI275" s="229">
        <f>IF(N275="nulová",J275,0)</f>
        <v>0</v>
      </c>
      <c r="BJ275" s="14" t="s">
        <v>143</v>
      </c>
      <c r="BK275" s="229">
        <f>ROUND(I275*H275,2)</f>
        <v>0</v>
      </c>
      <c r="BL275" s="14" t="s">
        <v>203</v>
      </c>
      <c r="BM275" s="228" t="s">
        <v>866</v>
      </c>
    </row>
    <row r="276" s="2" customFormat="1" ht="6.96" customHeight="1">
      <c r="A276" s="35"/>
      <c r="B276" s="63"/>
      <c r="C276" s="64"/>
      <c r="D276" s="64"/>
      <c r="E276" s="64"/>
      <c r="F276" s="64"/>
      <c r="G276" s="64"/>
      <c r="H276" s="64"/>
      <c r="I276" s="64"/>
      <c r="J276" s="64"/>
      <c r="K276" s="64"/>
      <c r="L276" s="41"/>
      <c r="M276" s="35"/>
      <c r="O276" s="35"/>
      <c r="P276" s="35"/>
      <c r="Q276" s="35"/>
      <c r="R276" s="35"/>
      <c r="S276" s="35"/>
      <c r="T276" s="35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</row>
  </sheetData>
  <sheetProtection sheet="1" autoFilter="0" formatColumns="0" formatRows="0" objects="1" scenarios="1" spinCount="100000" saltValue="2gQQ8d9EBuki0y+1kf+mLyr2NbVVgRqnzpJBUQYVxkkil2iVoW0ZcJcrhVaiLdyuJ6HKeaDr8pbz+c/S0hHrKg==" hashValue="/2avXXWzbSHX2MpGkjla1O0vK8Gmvgx+hNQMKM1qElnZ/Sh4Miqha4Qa+8mIUZ5ucwecSvc4qoi0ir6mrBLwUw==" algorithmName="SHA-512" password="CC35"/>
  <autoFilter ref="C133:K275"/>
  <mergeCells count="9">
    <mergeCell ref="E7:H7"/>
    <mergeCell ref="E9:H9"/>
    <mergeCell ref="E18:H18"/>
    <mergeCell ref="E27:H27"/>
    <mergeCell ref="E85:H85"/>
    <mergeCell ref="E87:H87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90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94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Stavební úpravy bytového domu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95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867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7. 1. 2024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27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31</v>
      </c>
      <c r="F21" s="35"/>
      <c r="G21" s="35"/>
      <c r="H21" s="35"/>
      <c r="I21" s="137" t="s">
        <v>27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31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35</v>
      </c>
      <c r="E30" s="35"/>
      <c r="F30" s="35"/>
      <c r="G30" s="35"/>
      <c r="H30" s="35"/>
      <c r="I30" s="35"/>
      <c r="J30" s="148">
        <f>ROUND(J118,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37</v>
      </c>
      <c r="G32" s="35"/>
      <c r="H32" s="35"/>
      <c r="I32" s="149" t="s">
        <v>36</v>
      </c>
      <c r="J32" s="149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39</v>
      </c>
      <c r="E33" s="137" t="s">
        <v>40</v>
      </c>
      <c r="F33" s="151">
        <f>ROUND((SUM(BE118:BE122)),  2)</f>
        <v>0</v>
      </c>
      <c r="G33" s="35"/>
      <c r="H33" s="35"/>
      <c r="I33" s="152">
        <v>0.20999999999999999</v>
      </c>
      <c r="J33" s="151">
        <f>ROUND(((SUM(BE118:BE122))*I33),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41</v>
      </c>
      <c r="F34" s="151">
        <f>ROUND((SUM(BF118:BF122)),  2)</f>
        <v>0</v>
      </c>
      <c r="G34" s="35"/>
      <c r="H34" s="35"/>
      <c r="I34" s="152">
        <v>0.12</v>
      </c>
      <c r="J34" s="151">
        <f>ROUND(((SUM(BF118:BF122))*I34),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42</v>
      </c>
      <c r="F35" s="151">
        <f>ROUND((SUM(BG118:BG122)),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43</v>
      </c>
      <c r="F36" s="151">
        <f>ROUND((SUM(BH118:BH122)),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44</v>
      </c>
      <c r="F37" s="151">
        <f>ROUND((SUM(BI118:BI122)),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97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Stavební úpravy bytového domu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95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03 - FVE, hromosvod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Kostelecká 1830, Náchod</v>
      </c>
      <c r="G89" s="37"/>
      <c r="H89" s="37"/>
      <c r="I89" s="29" t="s">
        <v>22</v>
      </c>
      <c r="J89" s="76" t="str">
        <f>IF(J12="","",J12)</f>
        <v>7. 1. 2024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30</v>
      </c>
      <c r="J91" s="33" t="str">
        <f>E21</f>
        <v>DEKPROJEKT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>DEKPROJEKT s.r.o.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98</v>
      </c>
      <c r="D94" s="173"/>
      <c r="E94" s="173"/>
      <c r="F94" s="173"/>
      <c r="G94" s="173"/>
      <c r="H94" s="173"/>
      <c r="I94" s="173"/>
      <c r="J94" s="174" t="s">
        <v>99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100</v>
      </c>
      <c r="D96" s="37"/>
      <c r="E96" s="37"/>
      <c r="F96" s="37"/>
      <c r="G96" s="37"/>
      <c r="H96" s="37"/>
      <c r="I96" s="37"/>
      <c r="J96" s="107">
        <f>J118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101</v>
      </c>
    </row>
    <row r="97" s="9" customFormat="1" ht="24.96" customHeight="1">
      <c r="A97" s="9"/>
      <c r="B97" s="176"/>
      <c r="C97" s="177"/>
      <c r="D97" s="178" t="s">
        <v>108</v>
      </c>
      <c r="E97" s="179"/>
      <c r="F97" s="179"/>
      <c r="G97" s="179"/>
      <c r="H97" s="179"/>
      <c r="I97" s="179"/>
      <c r="J97" s="180">
        <f>J119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112</v>
      </c>
      <c r="E98" s="185"/>
      <c r="F98" s="185"/>
      <c r="G98" s="185"/>
      <c r="H98" s="185"/>
      <c r="I98" s="185"/>
      <c r="J98" s="186">
        <f>J120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120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71" t="str">
        <f>E7</f>
        <v>Stavební úpravy bytového domu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95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73" t="str">
        <f>E9</f>
        <v>03 - FVE, hromosvod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20</v>
      </c>
      <c r="D112" s="37"/>
      <c r="E112" s="37"/>
      <c r="F112" s="24" t="str">
        <f>F12</f>
        <v>Kostelecká 1830, Náchod</v>
      </c>
      <c r="G112" s="37"/>
      <c r="H112" s="37"/>
      <c r="I112" s="29" t="s">
        <v>22</v>
      </c>
      <c r="J112" s="76" t="str">
        <f>IF(J12="","",J12)</f>
        <v>7. 1. 2024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24</v>
      </c>
      <c r="D114" s="37"/>
      <c r="E114" s="37"/>
      <c r="F114" s="24" t="str">
        <f>E15</f>
        <v xml:space="preserve"> </v>
      </c>
      <c r="G114" s="37"/>
      <c r="H114" s="37"/>
      <c r="I114" s="29" t="s">
        <v>30</v>
      </c>
      <c r="J114" s="33" t="str">
        <f>E21</f>
        <v>DEKPROJEKT s.r.o.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28</v>
      </c>
      <c r="D115" s="37"/>
      <c r="E115" s="37"/>
      <c r="F115" s="24" t="str">
        <f>IF(E18="","",E18)</f>
        <v>Vyplň údaj</v>
      </c>
      <c r="G115" s="37"/>
      <c r="H115" s="37"/>
      <c r="I115" s="29" t="s">
        <v>33</v>
      </c>
      <c r="J115" s="33" t="str">
        <f>E24</f>
        <v>DEKPROJEKT s.r.o.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88"/>
      <c r="B117" s="189"/>
      <c r="C117" s="190" t="s">
        <v>121</v>
      </c>
      <c r="D117" s="191" t="s">
        <v>60</v>
      </c>
      <c r="E117" s="191" t="s">
        <v>56</v>
      </c>
      <c r="F117" s="191" t="s">
        <v>57</v>
      </c>
      <c r="G117" s="191" t="s">
        <v>122</v>
      </c>
      <c r="H117" s="191" t="s">
        <v>123</v>
      </c>
      <c r="I117" s="191" t="s">
        <v>124</v>
      </c>
      <c r="J117" s="192" t="s">
        <v>99</v>
      </c>
      <c r="K117" s="193" t="s">
        <v>125</v>
      </c>
      <c r="L117" s="194"/>
      <c r="M117" s="97" t="s">
        <v>1</v>
      </c>
      <c r="N117" s="98" t="s">
        <v>39</v>
      </c>
      <c r="O117" s="98" t="s">
        <v>126</v>
      </c>
      <c r="P117" s="98" t="s">
        <v>127</v>
      </c>
      <c r="Q117" s="98" t="s">
        <v>128</v>
      </c>
      <c r="R117" s="98" t="s">
        <v>129</v>
      </c>
      <c r="S117" s="98" t="s">
        <v>130</v>
      </c>
      <c r="T117" s="99" t="s">
        <v>131</v>
      </c>
      <c r="U117" s="188"/>
      <c r="V117" s="188"/>
      <c r="W117" s="188"/>
      <c r="X117" s="188"/>
      <c r="Y117" s="188"/>
      <c r="Z117" s="188"/>
      <c r="AA117" s="188"/>
      <c r="AB117" s="188"/>
      <c r="AC117" s="188"/>
      <c r="AD117" s="188"/>
      <c r="AE117" s="188"/>
    </row>
    <row r="118" s="2" customFormat="1" ht="22.8" customHeight="1">
      <c r="A118" s="35"/>
      <c r="B118" s="36"/>
      <c r="C118" s="104" t="s">
        <v>132</v>
      </c>
      <c r="D118" s="37"/>
      <c r="E118" s="37"/>
      <c r="F118" s="37"/>
      <c r="G118" s="37"/>
      <c r="H118" s="37"/>
      <c r="I118" s="37"/>
      <c r="J118" s="195">
        <f>BK118</f>
        <v>0</v>
      </c>
      <c r="K118" s="37"/>
      <c r="L118" s="41"/>
      <c r="M118" s="100"/>
      <c r="N118" s="196"/>
      <c r="O118" s="101"/>
      <c r="P118" s="197">
        <f>P119</f>
        <v>0</v>
      </c>
      <c r="Q118" s="101"/>
      <c r="R118" s="197">
        <f>R119</f>
        <v>0</v>
      </c>
      <c r="S118" s="101"/>
      <c r="T118" s="198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74</v>
      </c>
      <c r="AU118" s="14" t="s">
        <v>101</v>
      </c>
      <c r="BK118" s="199">
        <f>BK119</f>
        <v>0</v>
      </c>
    </row>
    <row r="119" s="12" customFormat="1" ht="25.92" customHeight="1">
      <c r="A119" s="12"/>
      <c r="B119" s="200"/>
      <c r="C119" s="201"/>
      <c r="D119" s="202" t="s">
        <v>74</v>
      </c>
      <c r="E119" s="203" t="s">
        <v>226</v>
      </c>
      <c r="F119" s="203" t="s">
        <v>227</v>
      </c>
      <c r="G119" s="201"/>
      <c r="H119" s="201"/>
      <c r="I119" s="204"/>
      <c r="J119" s="205">
        <f>BK119</f>
        <v>0</v>
      </c>
      <c r="K119" s="201"/>
      <c r="L119" s="206"/>
      <c r="M119" s="207"/>
      <c r="N119" s="208"/>
      <c r="O119" s="208"/>
      <c r="P119" s="209">
        <f>P120</f>
        <v>0</v>
      </c>
      <c r="Q119" s="208"/>
      <c r="R119" s="209">
        <f>R120</f>
        <v>0</v>
      </c>
      <c r="S119" s="208"/>
      <c r="T119" s="210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1" t="s">
        <v>143</v>
      </c>
      <c r="AT119" s="212" t="s">
        <v>74</v>
      </c>
      <c r="AU119" s="212" t="s">
        <v>75</v>
      </c>
      <c r="AY119" s="211" t="s">
        <v>135</v>
      </c>
      <c r="BK119" s="213">
        <f>BK120</f>
        <v>0</v>
      </c>
    </row>
    <row r="120" s="12" customFormat="1" ht="22.8" customHeight="1">
      <c r="A120" s="12"/>
      <c r="B120" s="200"/>
      <c r="C120" s="201"/>
      <c r="D120" s="202" t="s">
        <v>74</v>
      </c>
      <c r="E120" s="214" t="s">
        <v>369</v>
      </c>
      <c r="F120" s="214" t="s">
        <v>370</v>
      </c>
      <c r="G120" s="201"/>
      <c r="H120" s="201"/>
      <c r="I120" s="204"/>
      <c r="J120" s="215">
        <f>BK120</f>
        <v>0</v>
      </c>
      <c r="K120" s="201"/>
      <c r="L120" s="206"/>
      <c r="M120" s="207"/>
      <c r="N120" s="208"/>
      <c r="O120" s="208"/>
      <c r="P120" s="209">
        <f>SUM(P121:P122)</f>
        <v>0</v>
      </c>
      <c r="Q120" s="208"/>
      <c r="R120" s="209">
        <f>SUM(R121:R122)</f>
        <v>0</v>
      </c>
      <c r="S120" s="208"/>
      <c r="T120" s="210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143</v>
      </c>
      <c r="AT120" s="212" t="s">
        <v>74</v>
      </c>
      <c r="AU120" s="212" t="s">
        <v>83</v>
      </c>
      <c r="AY120" s="211" t="s">
        <v>135</v>
      </c>
      <c r="BK120" s="213">
        <f>SUM(BK121:BK122)</f>
        <v>0</v>
      </c>
    </row>
    <row r="121" s="2" customFormat="1" ht="16.5" customHeight="1">
      <c r="A121" s="35"/>
      <c r="B121" s="36"/>
      <c r="C121" s="216" t="s">
        <v>83</v>
      </c>
      <c r="D121" s="216" t="s">
        <v>138</v>
      </c>
      <c r="E121" s="217" t="s">
        <v>868</v>
      </c>
      <c r="F121" s="218" t="s">
        <v>869</v>
      </c>
      <c r="G121" s="219" t="s">
        <v>870</v>
      </c>
      <c r="H121" s="220">
        <v>1</v>
      </c>
      <c r="I121" s="221"/>
      <c r="J121" s="222">
        <f>ROUND(I121*H121,2)</f>
        <v>0</v>
      </c>
      <c r="K121" s="223"/>
      <c r="L121" s="41"/>
      <c r="M121" s="224" t="s">
        <v>1</v>
      </c>
      <c r="N121" s="225" t="s">
        <v>41</v>
      </c>
      <c r="O121" s="88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8" t="s">
        <v>203</v>
      </c>
      <c r="AT121" s="228" t="s">
        <v>138</v>
      </c>
      <c r="AU121" s="228" t="s">
        <v>143</v>
      </c>
      <c r="AY121" s="14" t="s">
        <v>135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4" t="s">
        <v>143</v>
      </c>
      <c r="BK121" s="229">
        <f>ROUND(I121*H121,2)</f>
        <v>0</v>
      </c>
      <c r="BL121" s="14" t="s">
        <v>203</v>
      </c>
      <c r="BM121" s="228" t="s">
        <v>871</v>
      </c>
    </row>
    <row r="122" s="2" customFormat="1" ht="16.5" customHeight="1">
      <c r="A122" s="35"/>
      <c r="B122" s="36"/>
      <c r="C122" s="216" t="s">
        <v>143</v>
      </c>
      <c r="D122" s="216" t="s">
        <v>138</v>
      </c>
      <c r="E122" s="217" t="s">
        <v>872</v>
      </c>
      <c r="F122" s="218" t="s">
        <v>873</v>
      </c>
      <c r="G122" s="219" t="s">
        <v>870</v>
      </c>
      <c r="H122" s="220">
        <v>1</v>
      </c>
      <c r="I122" s="221"/>
      <c r="J122" s="222">
        <f>ROUND(I122*H122,2)</f>
        <v>0</v>
      </c>
      <c r="K122" s="223"/>
      <c r="L122" s="41"/>
      <c r="M122" s="241" t="s">
        <v>1</v>
      </c>
      <c r="N122" s="242" t="s">
        <v>41</v>
      </c>
      <c r="O122" s="243"/>
      <c r="P122" s="244">
        <f>O122*H122</f>
        <v>0</v>
      </c>
      <c r="Q122" s="244">
        <v>0</v>
      </c>
      <c r="R122" s="244">
        <f>Q122*H122</f>
        <v>0</v>
      </c>
      <c r="S122" s="244">
        <v>0</v>
      </c>
      <c r="T122" s="245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8" t="s">
        <v>203</v>
      </c>
      <c r="AT122" s="228" t="s">
        <v>138</v>
      </c>
      <c r="AU122" s="228" t="s">
        <v>143</v>
      </c>
      <c r="AY122" s="14" t="s">
        <v>135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4" t="s">
        <v>143</v>
      </c>
      <c r="BK122" s="229">
        <f>ROUND(I122*H122,2)</f>
        <v>0</v>
      </c>
      <c r="BL122" s="14" t="s">
        <v>203</v>
      </c>
      <c r="BM122" s="228" t="s">
        <v>874</v>
      </c>
    </row>
    <row r="123" s="2" customFormat="1" ht="6.96" customHeight="1">
      <c r="A123" s="35"/>
      <c r="B123" s="63"/>
      <c r="C123" s="64"/>
      <c r="D123" s="64"/>
      <c r="E123" s="64"/>
      <c r="F123" s="64"/>
      <c r="G123" s="64"/>
      <c r="H123" s="64"/>
      <c r="I123" s="64"/>
      <c r="J123" s="64"/>
      <c r="K123" s="64"/>
      <c r="L123" s="41"/>
      <c r="M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</sheetData>
  <sheetProtection sheet="1" autoFilter="0" formatColumns="0" formatRows="0" objects="1" scenarios="1" spinCount="100000" saltValue="pBgO9YUblfouwJC3gk1qOWbo/cMO+715bxrfcRhbReHP7ysCt1f4h3unm/XcpcPzG90EpdP0sbHLf/cisrn1Sg==" hashValue="VWZSJwqEDrsCMBbpZLZOzpq+BjFkQjbYAJEjFwEn7se4cL+1MsOkbYwGwlHBKRA9AF0MmHpyl2EGuIfFsGSm1Q==" algorithmName="SHA-512" password="CC35"/>
  <autoFilter ref="C117:K12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93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94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Stavební úpravy bytového domu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95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875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7. 1. 2024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27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31</v>
      </c>
      <c r="F21" s="35"/>
      <c r="G21" s="35"/>
      <c r="H21" s="35"/>
      <c r="I21" s="137" t="s">
        <v>27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31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35</v>
      </c>
      <c r="E30" s="35"/>
      <c r="F30" s="35"/>
      <c r="G30" s="35"/>
      <c r="H30" s="35"/>
      <c r="I30" s="35"/>
      <c r="J30" s="148">
        <f>ROUND(J121,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37</v>
      </c>
      <c r="G32" s="35"/>
      <c r="H32" s="35"/>
      <c r="I32" s="149" t="s">
        <v>36</v>
      </c>
      <c r="J32" s="149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39</v>
      </c>
      <c r="E33" s="137" t="s">
        <v>40</v>
      </c>
      <c r="F33" s="151">
        <f>ROUND((SUM(BE121:BE133)),  2)</f>
        <v>0</v>
      </c>
      <c r="G33" s="35"/>
      <c r="H33" s="35"/>
      <c r="I33" s="152">
        <v>0.20999999999999999</v>
      </c>
      <c r="J33" s="151">
        <f>ROUND(((SUM(BE121:BE133))*I33),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41</v>
      </c>
      <c r="F34" s="151">
        <f>ROUND((SUM(BF121:BF133)),  2)</f>
        <v>0</v>
      </c>
      <c r="G34" s="35"/>
      <c r="H34" s="35"/>
      <c r="I34" s="152">
        <v>0.12</v>
      </c>
      <c r="J34" s="151">
        <f>ROUND(((SUM(BF121:BF133))*I34),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42</v>
      </c>
      <c r="F35" s="151">
        <f>ROUND((SUM(BG121:BG133)),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43</v>
      </c>
      <c r="F36" s="151">
        <f>ROUND((SUM(BH121:BH133)),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44</v>
      </c>
      <c r="F37" s="151">
        <f>ROUND((SUM(BI121:BI133)),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97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Stavební úpravy bytového domu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95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04 - VRN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Kostelecká 1830, Náchod</v>
      </c>
      <c r="G89" s="37"/>
      <c r="H89" s="37"/>
      <c r="I89" s="29" t="s">
        <v>22</v>
      </c>
      <c r="J89" s="76" t="str">
        <f>IF(J12="","",J12)</f>
        <v>7. 1. 2024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30</v>
      </c>
      <c r="J91" s="33" t="str">
        <f>E21</f>
        <v>DEKPROJEKT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>DEKPROJEKT s.r.o.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98</v>
      </c>
      <c r="D94" s="173"/>
      <c r="E94" s="173"/>
      <c r="F94" s="173"/>
      <c r="G94" s="173"/>
      <c r="H94" s="173"/>
      <c r="I94" s="173"/>
      <c r="J94" s="174" t="s">
        <v>99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100</v>
      </c>
      <c r="D96" s="37"/>
      <c r="E96" s="37"/>
      <c r="F96" s="37"/>
      <c r="G96" s="37"/>
      <c r="H96" s="37"/>
      <c r="I96" s="37"/>
      <c r="J96" s="107">
        <f>J121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101</v>
      </c>
    </row>
    <row r="97" s="9" customFormat="1" ht="24.96" customHeight="1">
      <c r="A97" s="9"/>
      <c r="B97" s="176"/>
      <c r="C97" s="177"/>
      <c r="D97" s="178" t="s">
        <v>876</v>
      </c>
      <c r="E97" s="179"/>
      <c r="F97" s="179"/>
      <c r="G97" s="179"/>
      <c r="H97" s="179"/>
      <c r="I97" s="179"/>
      <c r="J97" s="180">
        <f>J122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877</v>
      </c>
      <c r="E98" s="185"/>
      <c r="F98" s="185"/>
      <c r="G98" s="185"/>
      <c r="H98" s="185"/>
      <c r="I98" s="185"/>
      <c r="J98" s="186">
        <f>J123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878</v>
      </c>
      <c r="E99" s="185"/>
      <c r="F99" s="185"/>
      <c r="G99" s="185"/>
      <c r="H99" s="185"/>
      <c r="I99" s="185"/>
      <c r="J99" s="186">
        <f>J125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879</v>
      </c>
      <c r="E100" s="185"/>
      <c r="F100" s="185"/>
      <c r="G100" s="185"/>
      <c r="H100" s="185"/>
      <c r="I100" s="185"/>
      <c r="J100" s="186">
        <f>J127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880</v>
      </c>
      <c r="E101" s="185"/>
      <c r="F101" s="185"/>
      <c r="G101" s="185"/>
      <c r="H101" s="185"/>
      <c r="I101" s="185"/>
      <c r="J101" s="186">
        <f>J132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3"/>
      <c r="C103" s="64"/>
      <c r="D103" s="64"/>
      <c r="E103" s="64"/>
      <c r="F103" s="64"/>
      <c r="G103" s="64"/>
      <c r="H103" s="64"/>
      <c r="I103" s="64"/>
      <c r="J103" s="64"/>
      <c r="K103" s="64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120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171" t="str">
        <f>E7</f>
        <v>Stavební úpravy bytového domu</v>
      </c>
      <c r="F111" s="29"/>
      <c r="G111" s="29"/>
      <c r="H111" s="29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95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E9</f>
        <v>04 - VRN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F12</f>
        <v>Kostelecká 1830, Náchod</v>
      </c>
      <c r="G115" s="37"/>
      <c r="H115" s="37"/>
      <c r="I115" s="29" t="s">
        <v>22</v>
      </c>
      <c r="J115" s="76" t="str">
        <f>IF(J12="","",J12)</f>
        <v>7. 1. 2024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E15</f>
        <v xml:space="preserve"> </v>
      </c>
      <c r="G117" s="37"/>
      <c r="H117" s="37"/>
      <c r="I117" s="29" t="s">
        <v>30</v>
      </c>
      <c r="J117" s="33" t="str">
        <f>E21</f>
        <v>DEKPROJEKT s.r.o.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28</v>
      </c>
      <c r="D118" s="37"/>
      <c r="E118" s="37"/>
      <c r="F118" s="24" t="str">
        <f>IF(E18="","",E18)</f>
        <v>Vyplň údaj</v>
      </c>
      <c r="G118" s="37"/>
      <c r="H118" s="37"/>
      <c r="I118" s="29" t="s">
        <v>33</v>
      </c>
      <c r="J118" s="33" t="str">
        <f>E24</f>
        <v>DEKPROJEKT s.r.o.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1" customFormat="1" ht="29.28" customHeight="1">
      <c r="A120" s="188"/>
      <c r="B120" s="189"/>
      <c r="C120" s="190" t="s">
        <v>121</v>
      </c>
      <c r="D120" s="191" t="s">
        <v>60</v>
      </c>
      <c r="E120" s="191" t="s">
        <v>56</v>
      </c>
      <c r="F120" s="191" t="s">
        <v>57</v>
      </c>
      <c r="G120" s="191" t="s">
        <v>122</v>
      </c>
      <c r="H120" s="191" t="s">
        <v>123</v>
      </c>
      <c r="I120" s="191" t="s">
        <v>124</v>
      </c>
      <c r="J120" s="192" t="s">
        <v>99</v>
      </c>
      <c r="K120" s="193" t="s">
        <v>125</v>
      </c>
      <c r="L120" s="194"/>
      <c r="M120" s="97" t="s">
        <v>1</v>
      </c>
      <c r="N120" s="98" t="s">
        <v>39</v>
      </c>
      <c r="O120" s="98" t="s">
        <v>126</v>
      </c>
      <c r="P120" s="98" t="s">
        <v>127</v>
      </c>
      <c r="Q120" s="98" t="s">
        <v>128</v>
      </c>
      <c r="R120" s="98" t="s">
        <v>129</v>
      </c>
      <c r="S120" s="98" t="s">
        <v>130</v>
      </c>
      <c r="T120" s="99" t="s">
        <v>131</v>
      </c>
      <c r="U120" s="188"/>
      <c r="V120" s="188"/>
      <c r="W120" s="188"/>
      <c r="X120" s="188"/>
      <c r="Y120" s="188"/>
      <c r="Z120" s="188"/>
      <c r="AA120" s="188"/>
      <c r="AB120" s="188"/>
      <c r="AC120" s="188"/>
      <c r="AD120" s="188"/>
      <c r="AE120" s="188"/>
    </row>
    <row r="121" s="2" customFormat="1" ht="22.8" customHeight="1">
      <c r="A121" s="35"/>
      <c r="B121" s="36"/>
      <c r="C121" s="104" t="s">
        <v>132</v>
      </c>
      <c r="D121" s="37"/>
      <c r="E121" s="37"/>
      <c r="F121" s="37"/>
      <c r="G121" s="37"/>
      <c r="H121" s="37"/>
      <c r="I121" s="37"/>
      <c r="J121" s="195">
        <f>BK121</f>
        <v>0</v>
      </c>
      <c r="K121" s="37"/>
      <c r="L121" s="41"/>
      <c r="M121" s="100"/>
      <c r="N121" s="196"/>
      <c r="O121" s="101"/>
      <c r="P121" s="197">
        <f>P122</f>
        <v>0</v>
      </c>
      <c r="Q121" s="101"/>
      <c r="R121" s="197">
        <f>R122</f>
        <v>0</v>
      </c>
      <c r="S121" s="101"/>
      <c r="T121" s="198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74</v>
      </c>
      <c r="AU121" s="14" t="s">
        <v>101</v>
      </c>
      <c r="BK121" s="199">
        <f>BK122</f>
        <v>0</v>
      </c>
    </row>
    <row r="122" s="12" customFormat="1" ht="25.92" customHeight="1">
      <c r="A122" s="12"/>
      <c r="B122" s="200"/>
      <c r="C122" s="201"/>
      <c r="D122" s="202" t="s">
        <v>74</v>
      </c>
      <c r="E122" s="203" t="s">
        <v>92</v>
      </c>
      <c r="F122" s="203" t="s">
        <v>881</v>
      </c>
      <c r="G122" s="201"/>
      <c r="H122" s="201"/>
      <c r="I122" s="204"/>
      <c r="J122" s="205">
        <f>BK122</f>
        <v>0</v>
      </c>
      <c r="K122" s="201"/>
      <c r="L122" s="206"/>
      <c r="M122" s="207"/>
      <c r="N122" s="208"/>
      <c r="O122" s="208"/>
      <c r="P122" s="209">
        <f>P123+P125+P127+P132</f>
        <v>0</v>
      </c>
      <c r="Q122" s="208"/>
      <c r="R122" s="209">
        <f>R123+R125+R127+R132</f>
        <v>0</v>
      </c>
      <c r="S122" s="208"/>
      <c r="T122" s="210">
        <f>T123+T125+T127+T132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1" t="s">
        <v>156</v>
      </c>
      <c r="AT122" s="212" t="s">
        <v>74</v>
      </c>
      <c r="AU122" s="212" t="s">
        <v>75</v>
      </c>
      <c r="AY122" s="211" t="s">
        <v>135</v>
      </c>
      <c r="BK122" s="213">
        <f>BK123+BK125+BK127+BK132</f>
        <v>0</v>
      </c>
    </row>
    <row r="123" s="12" customFormat="1" ht="22.8" customHeight="1">
      <c r="A123" s="12"/>
      <c r="B123" s="200"/>
      <c r="C123" s="201"/>
      <c r="D123" s="202" t="s">
        <v>74</v>
      </c>
      <c r="E123" s="214" t="s">
        <v>882</v>
      </c>
      <c r="F123" s="214" t="s">
        <v>883</v>
      </c>
      <c r="G123" s="201"/>
      <c r="H123" s="201"/>
      <c r="I123" s="204"/>
      <c r="J123" s="215">
        <f>BK123</f>
        <v>0</v>
      </c>
      <c r="K123" s="201"/>
      <c r="L123" s="206"/>
      <c r="M123" s="207"/>
      <c r="N123" s="208"/>
      <c r="O123" s="208"/>
      <c r="P123" s="209">
        <f>P124</f>
        <v>0</v>
      </c>
      <c r="Q123" s="208"/>
      <c r="R123" s="209">
        <f>R124</f>
        <v>0</v>
      </c>
      <c r="S123" s="208"/>
      <c r="T123" s="210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1" t="s">
        <v>156</v>
      </c>
      <c r="AT123" s="212" t="s">
        <v>74</v>
      </c>
      <c r="AU123" s="212" t="s">
        <v>83</v>
      </c>
      <c r="AY123" s="211" t="s">
        <v>135</v>
      </c>
      <c r="BK123" s="213">
        <f>BK124</f>
        <v>0</v>
      </c>
    </row>
    <row r="124" s="2" customFormat="1" ht="24.15" customHeight="1">
      <c r="A124" s="35"/>
      <c r="B124" s="36"/>
      <c r="C124" s="216" t="s">
        <v>83</v>
      </c>
      <c r="D124" s="216" t="s">
        <v>138</v>
      </c>
      <c r="E124" s="217" t="s">
        <v>884</v>
      </c>
      <c r="F124" s="218" t="s">
        <v>885</v>
      </c>
      <c r="G124" s="219" t="s">
        <v>870</v>
      </c>
      <c r="H124" s="220">
        <v>1</v>
      </c>
      <c r="I124" s="221"/>
      <c r="J124" s="222">
        <f>ROUND(I124*H124,2)</f>
        <v>0</v>
      </c>
      <c r="K124" s="223"/>
      <c r="L124" s="41"/>
      <c r="M124" s="224" t="s">
        <v>1</v>
      </c>
      <c r="N124" s="225" t="s">
        <v>41</v>
      </c>
      <c r="O124" s="88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8" t="s">
        <v>886</v>
      </c>
      <c r="AT124" s="228" t="s">
        <v>138</v>
      </c>
      <c r="AU124" s="228" t="s">
        <v>143</v>
      </c>
      <c r="AY124" s="14" t="s">
        <v>135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4" t="s">
        <v>143</v>
      </c>
      <c r="BK124" s="229">
        <f>ROUND(I124*H124,2)</f>
        <v>0</v>
      </c>
      <c r="BL124" s="14" t="s">
        <v>886</v>
      </c>
      <c r="BM124" s="228" t="s">
        <v>887</v>
      </c>
    </row>
    <row r="125" s="12" customFormat="1" ht="22.8" customHeight="1">
      <c r="A125" s="12"/>
      <c r="B125" s="200"/>
      <c r="C125" s="201"/>
      <c r="D125" s="202" t="s">
        <v>74</v>
      </c>
      <c r="E125" s="214" t="s">
        <v>888</v>
      </c>
      <c r="F125" s="214" t="s">
        <v>889</v>
      </c>
      <c r="G125" s="201"/>
      <c r="H125" s="201"/>
      <c r="I125" s="204"/>
      <c r="J125" s="215">
        <f>BK125</f>
        <v>0</v>
      </c>
      <c r="K125" s="201"/>
      <c r="L125" s="206"/>
      <c r="M125" s="207"/>
      <c r="N125" s="208"/>
      <c r="O125" s="208"/>
      <c r="P125" s="209">
        <f>P126</f>
        <v>0</v>
      </c>
      <c r="Q125" s="208"/>
      <c r="R125" s="209">
        <f>R126</f>
        <v>0</v>
      </c>
      <c r="S125" s="208"/>
      <c r="T125" s="210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1" t="s">
        <v>156</v>
      </c>
      <c r="AT125" s="212" t="s">
        <v>74</v>
      </c>
      <c r="AU125" s="212" t="s">
        <v>83</v>
      </c>
      <c r="AY125" s="211" t="s">
        <v>135</v>
      </c>
      <c r="BK125" s="213">
        <f>BK126</f>
        <v>0</v>
      </c>
    </row>
    <row r="126" s="2" customFormat="1" ht="16.5" customHeight="1">
      <c r="A126" s="35"/>
      <c r="B126" s="36"/>
      <c r="C126" s="216" t="s">
        <v>143</v>
      </c>
      <c r="D126" s="216" t="s">
        <v>138</v>
      </c>
      <c r="E126" s="217" t="s">
        <v>890</v>
      </c>
      <c r="F126" s="218" t="s">
        <v>889</v>
      </c>
      <c r="G126" s="219" t="s">
        <v>374</v>
      </c>
      <c r="H126" s="220">
        <v>1</v>
      </c>
      <c r="I126" s="221"/>
      <c r="J126" s="222">
        <f>ROUND(I126*H126,2)</f>
        <v>0</v>
      </c>
      <c r="K126" s="223"/>
      <c r="L126" s="41"/>
      <c r="M126" s="224" t="s">
        <v>1</v>
      </c>
      <c r="N126" s="225" t="s">
        <v>41</v>
      </c>
      <c r="O126" s="88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8" t="s">
        <v>886</v>
      </c>
      <c r="AT126" s="228" t="s">
        <v>138</v>
      </c>
      <c r="AU126" s="228" t="s">
        <v>143</v>
      </c>
      <c r="AY126" s="14" t="s">
        <v>135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4" t="s">
        <v>143</v>
      </c>
      <c r="BK126" s="229">
        <f>ROUND(I126*H126,2)</f>
        <v>0</v>
      </c>
      <c r="BL126" s="14" t="s">
        <v>886</v>
      </c>
      <c r="BM126" s="228" t="s">
        <v>891</v>
      </c>
    </row>
    <row r="127" s="12" customFormat="1" ht="22.8" customHeight="1">
      <c r="A127" s="12"/>
      <c r="B127" s="200"/>
      <c r="C127" s="201"/>
      <c r="D127" s="202" t="s">
        <v>74</v>
      </c>
      <c r="E127" s="214" t="s">
        <v>892</v>
      </c>
      <c r="F127" s="214" t="s">
        <v>893</v>
      </c>
      <c r="G127" s="201"/>
      <c r="H127" s="201"/>
      <c r="I127" s="204"/>
      <c r="J127" s="215">
        <f>BK127</f>
        <v>0</v>
      </c>
      <c r="K127" s="201"/>
      <c r="L127" s="206"/>
      <c r="M127" s="207"/>
      <c r="N127" s="208"/>
      <c r="O127" s="208"/>
      <c r="P127" s="209">
        <f>SUM(P128:P131)</f>
        <v>0</v>
      </c>
      <c r="Q127" s="208"/>
      <c r="R127" s="209">
        <f>SUM(R128:R131)</f>
        <v>0</v>
      </c>
      <c r="S127" s="208"/>
      <c r="T127" s="210">
        <f>SUM(T128:T131)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1" t="s">
        <v>156</v>
      </c>
      <c r="AT127" s="212" t="s">
        <v>74</v>
      </c>
      <c r="AU127" s="212" t="s">
        <v>83</v>
      </c>
      <c r="AY127" s="211" t="s">
        <v>135</v>
      </c>
      <c r="BK127" s="213">
        <f>SUM(BK128:BK131)</f>
        <v>0</v>
      </c>
    </row>
    <row r="128" s="2" customFormat="1" ht="16.5" customHeight="1">
      <c r="A128" s="35"/>
      <c r="B128" s="36"/>
      <c r="C128" s="216" t="s">
        <v>136</v>
      </c>
      <c r="D128" s="216" t="s">
        <v>138</v>
      </c>
      <c r="E128" s="217" t="s">
        <v>894</v>
      </c>
      <c r="F128" s="218" t="s">
        <v>895</v>
      </c>
      <c r="G128" s="219" t="s">
        <v>374</v>
      </c>
      <c r="H128" s="220">
        <v>1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41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886</v>
      </c>
      <c r="AT128" s="228" t="s">
        <v>138</v>
      </c>
      <c r="AU128" s="228" t="s">
        <v>143</v>
      </c>
      <c r="AY128" s="14" t="s">
        <v>135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143</v>
      </c>
      <c r="BK128" s="229">
        <f>ROUND(I128*H128,2)</f>
        <v>0</v>
      </c>
      <c r="BL128" s="14" t="s">
        <v>886</v>
      </c>
      <c r="BM128" s="228" t="s">
        <v>896</v>
      </c>
    </row>
    <row r="129" s="2" customFormat="1" ht="24.15" customHeight="1">
      <c r="A129" s="35"/>
      <c r="B129" s="36"/>
      <c r="C129" s="216" t="s">
        <v>142</v>
      </c>
      <c r="D129" s="216" t="s">
        <v>138</v>
      </c>
      <c r="E129" s="217" t="s">
        <v>897</v>
      </c>
      <c r="F129" s="218" t="s">
        <v>898</v>
      </c>
      <c r="G129" s="219" t="s">
        <v>899</v>
      </c>
      <c r="H129" s="220">
        <v>3</v>
      </c>
      <c r="I129" s="221"/>
      <c r="J129" s="222">
        <f>ROUND(I129*H129,2)</f>
        <v>0</v>
      </c>
      <c r="K129" s="223"/>
      <c r="L129" s="41"/>
      <c r="M129" s="224" t="s">
        <v>1</v>
      </c>
      <c r="N129" s="225" t="s">
        <v>41</v>
      </c>
      <c r="O129" s="88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886</v>
      </c>
      <c r="AT129" s="228" t="s">
        <v>138</v>
      </c>
      <c r="AU129" s="228" t="s">
        <v>143</v>
      </c>
      <c r="AY129" s="14" t="s">
        <v>135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143</v>
      </c>
      <c r="BK129" s="229">
        <f>ROUND(I129*H129,2)</f>
        <v>0</v>
      </c>
      <c r="BL129" s="14" t="s">
        <v>886</v>
      </c>
      <c r="BM129" s="228" t="s">
        <v>900</v>
      </c>
    </row>
    <row r="130" s="2" customFormat="1" ht="16.5" customHeight="1">
      <c r="A130" s="35"/>
      <c r="B130" s="36"/>
      <c r="C130" s="216" t="s">
        <v>156</v>
      </c>
      <c r="D130" s="216" t="s">
        <v>138</v>
      </c>
      <c r="E130" s="217" t="s">
        <v>901</v>
      </c>
      <c r="F130" s="218" t="s">
        <v>902</v>
      </c>
      <c r="G130" s="219" t="s">
        <v>903</v>
      </c>
      <c r="H130" s="220">
        <v>3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41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886</v>
      </c>
      <c r="AT130" s="228" t="s">
        <v>138</v>
      </c>
      <c r="AU130" s="228" t="s">
        <v>143</v>
      </c>
      <c r="AY130" s="14" t="s">
        <v>135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143</v>
      </c>
      <c r="BK130" s="229">
        <f>ROUND(I130*H130,2)</f>
        <v>0</v>
      </c>
      <c r="BL130" s="14" t="s">
        <v>886</v>
      </c>
      <c r="BM130" s="228" t="s">
        <v>904</v>
      </c>
    </row>
    <row r="131" s="2" customFormat="1" ht="16.5" customHeight="1">
      <c r="A131" s="35"/>
      <c r="B131" s="36"/>
      <c r="C131" s="216" t="s">
        <v>148</v>
      </c>
      <c r="D131" s="216" t="s">
        <v>138</v>
      </c>
      <c r="E131" s="217" t="s">
        <v>905</v>
      </c>
      <c r="F131" s="218" t="s">
        <v>906</v>
      </c>
      <c r="G131" s="219" t="s">
        <v>907</v>
      </c>
      <c r="H131" s="220">
        <v>1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41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886</v>
      </c>
      <c r="AT131" s="228" t="s">
        <v>138</v>
      </c>
      <c r="AU131" s="228" t="s">
        <v>143</v>
      </c>
      <c r="AY131" s="14" t="s">
        <v>135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143</v>
      </c>
      <c r="BK131" s="229">
        <f>ROUND(I131*H131,2)</f>
        <v>0</v>
      </c>
      <c r="BL131" s="14" t="s">
        <v>886</v>
      </c>
      <c r="BM131" s="228" t="s">
        <v>908</v>
      </c>
    </row>
    <row r="132" s="12" customFormat="1" ht="22.8" customHeight="1">
      <c r="A132" s="12"/>
      <c r="B132" s="200"/>
      <c r="C132" s="201"/>
      <c r="D132" s="202" t="s">
        <v>74</v>
      </c>
      <c r="E132" s="214" t="s">
        <v>909</v>
      </c>
      <c r="F132" s="214" t="s">
        <v>910</v>
      </c>
      <c r="G132" s="201"/>
      <c r="H132" s="201"/>
      <c r="I132" s="204"/>
      <c r="J132" s="215">
        <f>BK132</f>
        <v>0</v>
      </c>
      <c r="K132" s="201"/>
      <c r="L132" s="206"/>
      <c r="M132" s="207"/>
      <c r="N132" s="208"/>
      <c r="O132" s="208"/>
      <c r="P132" s="209">
        <f>P133</f>
        <v>0</v>
      </c>
      <c r="Q132" s="208"/>
      <c r="R132" s="209">
        <f>R133</f>
        <v>0</v>
      </c>
      <c r="S132" s="208"/>
      <c r="T132" s="210">
        <f>T133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1" t="s">
        <v>156</v>
      </c>
      <c r="AT132" s="212" t="s">
        <v>74</v>
      </c>
      <c r="AU132" s="212" t="s">
        <v>83</v>
      </c>
      <c r="AY132" s="211" t="s">
        <v>135</v>
      </c>
      <c r="BK132" s="213">
        <f>BK133</f>
        <v>0</v>
      </c>
    </row>
    <row r="133" s="2" customFormat="1" ht="16.5" customHeight="1">
      <c r="A133" s="35"/>
      <c r="B133" s="36"/>
      <c r="C133" s="216" t="s">
        <v>165</v>
      </c>
      <c r="D133" s="216" t="s">
        <v>138</v>
      </c>
      <c r="E133" s="217" t="s">
        <v>911</v>
      </c>
      <c r="F133" s="218" t="s">
        <v>912</v>
      </c>
      <c r="G133" s="219" t="s">
        <v>903</v>
      </c>
      <c r="H133" s="220">
        <v>1</v>
      </c>
      <c r="I133" s="221"/>
      <c r="J133" s="222">
        <f>ROUND(I133*H133,2)</f>
        <v>0</v>
      </c>
      <c r="K133" s="223"/>
      <c r="L133" s="41"/>
      <c r="M133" s="241" t="s">
        <v>1</v>
      </c>
      <c r="N133" s="242" t="s">
        <v>41</v>
      </c>
      <c r="O133" s="243"/>
      <c r="P133" s="244">
        <f>O133*H133</f>
        <v>0</v>
      </c>
      <c r="Q133" s="244">
        <v>0</v>
      </c>
      <c r="R133" s="244">
        <f>Q133*H133</f>
        <v>0</v>
      </c>
      <c r="S133" s="244">
        <v>0</v>
      </c>
      <c r="T133" s="24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886</v>
      </c>
      <c r="AT133" s="228" t="s">
        <v>138</v>
      </c>
      <c r="AU133" s="228" t="s">
        <v>143</v>
      </c>
      <c r="AY133" s="14" t="s">
        <v>135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143</v>
      </c>
      <c r="BK133" s="229">
        <f>ROUND(I133*H133,2)</f>
        <v>0</v>
      </c>
      <c r="BL133" s="14" t="s">
        <v>886</v>
      </c>
      <c r="BM133" s="228" t="s">
        <v>913</v>
      </c>
    </row>
    <row r="134" s="2" customFormat="1" ht="6.96" customHeight="1">
      <c r="A134" s="35"/>
      <c r="B134" s="63"/>
      <c r="C134" s="64"/>
      <c r="D134" s="64"/>
      <c r="E134" s="64"/>
      <c r="F134" s="64"/>
      <c r="G134" s="64"/>
      <c r="H134" s="64"/>
      <c r="I134" s="64"/>
      <c r="J134" s="64"/>
      <c r="K134" s="64"/>
      <c r="L134" s="41"/>
      <c r="M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</sheetData>
  <sheetProtection sheet="1" autoFilter="0" formatColumns="0" formatRows="0" objects="1" scenarios="1" spinCount="100000" saltValue="FZhchhV5QxKmP2iJ1O45S8Meod4WCgmOuB65FQ3ET7624B8OFtP514GigfvO3tfTLrCeyUsodbmC1BbdF6WhTw==" hashValue="Ki5ahAZ4TXk6PthAjxcH9FMhAFJbzKolfMOv9XhCZv250IzO4gVTEc92gtXB+c7Aoxd4hPaXxr4GFrNsZxcJNw==" algorithmName="SHA-512" password="CC35"/>
  <autoFilter ref="C120:K133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434B51E7B0D5E49B69185CEF03EC48E" ma:contentTypeVersion="20" ma:contentTypeDescription="Vytvoří nový dokument" ma:contentTypeScope="" ma:versionID="d036e85f8febcbf6b38140615f4093b4">
  <xsd:schema xmlns:xsd="http://www.w3.org/2001/XMLSchema" xmlns:xs="http://www.w3.org/2001/XMLSchema" xmlns:p="http://schemas.microsoft.com/office/2006/metadata/properties" xmlns:ns2="7fb0215d-5a29-4068-b9b2-30a237f24f13" xmlns:ns3="26b7fe97-6423-4cf9-ad56-9f8a47dc0d62" targetNamespace="http://schemas.microsoft.com/office/2006/metadata/properties" ma:root="true" ma:fieldsID="95c7384208be02818691a65aeffc79fe" ns2:_="" ns3:_="">
    <xsd:import namespace="7fb0215d-5a29-4068-b9b2-30a237f24f13"/>
    <xsd:import namespace="26b7fe97-6423-4cf9-ad56-9f8a47dc0d6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2:TaxCatchAll" minOccurs="0"/>
                <xsd:element ref="ns3:lcf76f155ced4ddcb4097134ff3c332f" minOccurs="0"/>
                <xsd:element ref="ns3:MediaServiceSearchProperties" minOccurs="0"/>
                <xsd:element ref="ns3:MediaLengthInSecond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b0215d-5a29-4068-b9b2-30a237f24f1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69cd0bdf-5a91-4af3-889a-ddb77a1940c8}" ma:internalName="TaxCatchAll" ma:showField="CatchAllData" ma:web="7fb0215d-5a29-4068-b9b2-30a237f24f1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b7fe97-6423-4cf9-ad56-9f8a47dc0d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c5397e3d-9592-4451-a5ba-649bd671866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6b7fe97-6423-4cf9-ad56-9f8a47dc0d62">
      <Terms xmlns="http://schemas.microsoft.com/office/infopath/2007/PartnerControls"/>
    </lcf76f155ced4ddcb4097134ff3c332f>
    <TaxCatchAll xmlns="7fb0215d-5a29-4068-b9b2-30a237f24f13" xsi:nil="true"/>
  </documentManagement>
</p:properties>
</file>

<file path=customXml/itemProps1.xml><?xml version="1.0" encoding="utf-8"?>
<ds:datastoreItem xmlns:ds="http://schemas.openxmlformats.org/officeDocument/2006/customXml" ds:itemID="{890C9FF8-E790-4EC5-B3C7-973C964ED608}"/>
</file>

<file path=customXml/itemProps2.xml><?xml version="1.0" encoding="utf-8"?>
<ds:datastoreItem xmlns:ds="http://schemas.openxmlformats.org/officeDocument/2006/customXml" ds:itemID="{F202EAAD-A5CE-4506-8BDB-07044DD24E2D}"/>
</file>

<file path=customXml/itemProps3.xml><?xml version="1.0" encoding="utf-8"?>
<ds:datastoreItem xmlns:ds="http://schemas.openxmlformats.org/officeDocument/2006/customXml" ds:itemID="{53871C58-8678-42A3-A2A1-4F9CB639907B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Garček Petr</dc:creator>
  <cp:lastModifiedBy>Garček Petr</cp:lastModifiedBy>
  <dcterms:created xsi:type="dcterms:W3CDTF">2025-03-20T13:18:58Z</dcterms:created>
  <dcterms:modified xsi:type="dcterms:W3CDTF">2025-03-20T13:19:08Z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0x010100F434B51E7B0D5E49B69185CEF03EC48E</vt:lpwstr>
  </property>
</Properties>
</file>